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U0125769\AppData\Local\Microsoft\Windows\INetCache\Content.Outlook\6S5XG3BY\"/>
    </mc:Choice>
  </mc:AlternateContent>
  <xr:revisionPtr revIDLastSave="0" documentId="13_ncr:1_{B17EB26B-16E3-4839-BBF0-3F910AFEDD76}" xr6:coauthVersionLast="47" xr6:coauthVersionMax="47" xr10:uidLastSave="{00000000-0000-0000-0000-000000000000}"/>
  <bookViews>
    <workbookView xWindow="3990" yWindow="10230" windowWidth="21600" windowHeight="11385" tabRatio="809" xr2:uid="{89E84A1E-8585-42ED-870E-586DEBD1800E}"/>
  </bookViews>
  <sheets>
    <sheet name="INDEX" sheetId="102" r:id="rId1"/>
    <sheet name="Disclaimer" sheetId="103" r:id="rId2"/>
    <sheet name="1.1 Key Figures" sheetId="31" r:id="rId3"/>
    <sheet name="2.1 P&amp;L (annual)" sheetId="33" r:id="rId4"/>
    <sheet name="2.2 P&amp;L (quarterly)" sheetId="90" r:id="rId5"/>
    <sheet name="2.3 Return on avg. total assets" sheetId="26" r:id="rId6"/>
    <sheet name="2.4 Yields and Costs" sheetId="28" r:id="rId7"/>
    <sheet name="2.5 Revenues from services" sheetId="97" r:id="rId8"/>
    <sheet name="2.6 Wealth management revenues" sheetId="5" r:id="rId9"/>
    <sheet name="2.7 Protection insurance revenu" sheetId="46" r:id="rId10"/>
    <sheet name="2.8 Banking fees" sheetId="96" r:id="rId11"/>
    <sheet name="2.9 Income from investments" sheetId="29" r:id="rId12"/>
    <sheet name="2.10 Trading income" sheetId="54" r:id="rId13"/>
    <sheet name="2.11 Other op. income &amp; exp." sheetId="23" r:id="rId14"/>
    <sheet name="2.12 Operating expenses" sheetId="21" r:id="rId15"/>
    <sheet name="2.13 Impairment losses" sheetId="50" r:id="rId16"/>
    <sheet name="2.14 Gains_Losses on disposals " sheetId="47" r:id="rId17"/>
    <sheet name="2.15 Revenues reconciliations" sheetId="101" r:id="rId18"/>
    <sheet name="3.1 Balance sheet" sheetId="18" r:id="rId19"/>
    <sheet name="3.2 Customer Loans" sheetId="7" r:id="rId20"/>
    <sheet name="3.3 Customer Funds" sheetId="27" r:id="rId21"/>
    <sheet name="3.4 Asset quality" sheetId="9" r:id="rId22"/>
    <sheet name="3.5 IFRS9 Stages" sheetId="55" r:id="rId23"/>
    <sheet name="3.6 Residential mortgages LtV" sheetId="62" r:id="rId24"/>
    <sheet name="3.7 Solvency" sheetId="1" r:id="rId25"/>
    <sheet name="3.8 Liquidity" sheetId="99" r:id="rId26"/>
    <sheet name="4.1 Segment P&amp;L (annual)" sheetId="69" r:id="rId27"/>
    <sheet name="4.2 Bancassurance P&amp;L" sheetId="70" r:id="rId28"/>
    <sheet name="4.3 Bancassurance balance sheet" sheetId="72" r:id="rId29"/>
    <sheet name="4.4 Insurance P&amp;L" sheetId="73" r:id="rId30"/>
    <sheet name="4.5 BPI P&amp;L" sheetId="49" r:id="rId31"/>
    <sheet name="4.6 BPI Balance Sheet" sheetId="94" r:id="rId32"/>
    <sheet name="4.7 Corporate Centre P&amp;L" sheetId="75" r:id="rId33"/>
    <sheet name="4.8 Corporate Centre Bal. Sheet" sheetId="77" r:id="rId34"/>
    <sheet name="Notes" sheetId="104" r:id="rId35"/>
  </sheets>
  <externalReferences>
    <externalReference r:id="rId36"/>
    <externalReference r:id="rId37"/>
    <externalReference r:id="rId38"/>
    <externalReference r:id="rId39"/>
    <externalReference r:id="rId40"/>
    <externalReference r:id="rId41"/>
  </externalReferences>
  <definedNames>
    <definedName name="_Key1" localSheetId="2" hidden="1">[1]capçalera!#REF!</definedName>
    <definedName name="_Key1" localSheetId="3" hidden="1">[2]capçalera!#REF!</definedName>
    <definedName name="_Key1" localSheetId="13" hidden="1">[3]capçalera!#REF!</definedName>
    <definedName name="_Key1" localSheetId="14" hidden="1">[3]capçalera!#REF!</definedName>
    <definedName name="_Key1" localSheetId="15" hidden="1">[3]capçalera!#REF!</definedName>
    <definedName name="_Key1" localSheetId="16" hidden="1">[2]capçalera!#REF!</definedName>
    <definedName name="_Key1" localSheetId="4" hidden="1">[2]capçalera!#REF!</definedName>
    <definedName name="_Key1" localSheetId="5" hidden="1">[2]capçalera!#REF!</definedName>
    <definedName name="_Key1" localSheetId="7" hidden="1">[3]capçalera!#REF!</definedName>
    <definedName name="_Key1" localSheetId="8" hidden="1">[3]capçalera!#REF!</definedName>
    <definedName name="_Key1" localSheetId="9" hidden="1">[2]capçalera!#REF!</definedName>
    <definedName name="_Key1" localSheetId="10" hidden="1">[2]capçalera!#REF!</definedName>
    <definedName name="_Key1" localSheetId="11" hidden="1">[2]capçalera!#REF!</definedName>
    <definedName name="_Key1" localSheetId="19" hidden="1">[2]capçalera!#REF!</definedName>
    <definedName name="_Key1" localSheetId="20" hidden="1">[3]capçalera!#REF!</definedName>
    <definedName name="_Key1" localSheetId="21" hidden="1">[2]capçalera!#REF!</definedName>
    <definedName name="_Key1" localSheetId="30" hidden="1">[2]capçalera!#REF!</definedName>
    <definedName name="_Key1" localSheetId="31" hidden="1">[2]capçalera!#REF!</definedName>
    <definedName name="_Key1" localSheetId="1" hidden="1">[1]capçalera!#REF!</definedName>
    <definedName name="_Key1" localSheetId="0" hidden="1">[2]capçalera!#REF!</definedName>
    <definedName name="_Key1" localSheetId="34" hidden="1">[1]capçalera!#REF!</definedName>
    <definedName name="_Key1" hidden="1">[1]capçalera!#REF!</definedName>
    <definedName name="_Order1" hidden="1">0</definedName>
    <definedName name="_Order2" hidden="1">0</definedName>
    <definedName name="_Sort" localSheetId="2" hidden="1">[1]capçalera!#REF!</definedName>
    <definedName name="_Sort" localSheetId="3" hidden="1">[2]capçalera!#REF!</definedName>
    <definedName name="_Sort" localSheetId="13" hidden="1">[3]capçalera!#REF!</definedName>
    <definedName name="_Sort" localSheetId="14" hidden="1">[3]capçalera!#REF!</definedName>
    <definedName name="_Sort" localSheetId="15" hidden="1">[3]capçalera!#REF!</definedName>
    <definedName name="_Sort" localSheetId="16" hidden="1">[2]capçalera!#REF!</definedName>
    <definedName name="_Sort" localSheetId="4" hidden="1">[2]capçalera!#REF!</definedName>
    <definedName name="_Sort" localSheetId="5" hidden="1">[2]capçalera!#REF!</definedName>
    <definedName name="_Sort" localSheetId="7" hidden="1">[3]capçalera!#REF!</definedName>
    <definedName name="_Sort" localSheetId="8" hidden="1">[3]capçalera!#REF!</definedName>
    <definedName name="_Sort" localSheetId="9" hidden="1">[2]capçalera!#REF!</definedName>
    <definedName name="_Sort" localSheetId="10" hidden="1">[2]capçalera!#REF!</definedName>
    <definedName name="_Sort" localSheetId="11" hidden="1">[2]capçalera!#REF!</definedName>
    <definedName name="_Sort" localSheetId="19" hidden="1">[2]capçalera!#REF!</definedName>
    <definedName name="_Sort" localSheetId="20" hidden="1">[3]capçalera!#REF!</definedName>
    <definedName name="_Sort" localSheetId="21" hidden="1">[2]capçalera!#REF!</definedName>
    <definedName name="_Sort" localSheetId="30" hidden="1">[2]capçalera!#REF!</definedName>
    <definedName name="_Sort" localSheetId="31" hidden="1">[2]capçalera!#REF!</definedName>
    <definedName name="_Sort" localSheetId="1" hidden="1">[1]capçalera!#REF!</definedName>
    <definedName name="_Sort" localSheetId="0" hidden="1">[2]capçalera!#REF!</definedName>
    <definedName name="_Sort" localSheetId="34" hidden="1">[1]capçalera!#REF!</definedName>
    <definedName name="_Sort" hidden="1">[1]capçalera!#REF!</definedName>
    <definedName name="aa" localSheetId="16" hidden="1">{#N/A,#N/A,FALSE,"422";#N/A,#N/A,FALSE,"421";#N/A,#N/A,FALSE,"42"}</definedName>
    <definedName name="aa" localSheetId="4">{#N/A,#N/A,FALSE,"422";#N/A,#N/A,FALSE,"421";#N/A,#N/A,FALSE,"42"}</definedName>
    <definedName name="aa" localSheetId="9" hidden="1">{#N/A,#N/A,FALSE,"422";#N/A,#N/A,FALSE,"421";#N/A,#N/A,FALSE,"42"}</definedName>
    <definedName name="aa" localSheetId="10" hidden="1">{#N/A,#N/A,FALSE,"422";#N/A,#N/A,FALSE,"421";#N/A,#N/A,FALSE,"42"}</definedName>
    <definedName name="aa" localSheetId="11" hidden="1">{#N/A,#N/A,FALSE,"422";#N/A,#N/A,FALSE,"421";#N/A,#N/A,FALSE,"42"}</definedName>
    <definedName name="aa" localSheetId="21" hidden="1">{#N/A,#N/A,FALSE,"422";#N/A,#N/A,FALSE,"421";#N/A,#N/A,FALSE,"42"}</definedName>
    <definedName name="aa" localSheetId="23" hidden="1">{#N/A,#N/A,FALSE,"422";#N/A,#N/A,FALSE,"421";#N/A,#N/A,FALSE,"42"}</definedName>
    <definedName name="aa" localSheetId="25" hidden="1">{#N/A,#N/A,FALSE,"422";#N/A,#N/A,FALSE,"421";#N/A,#N/A,FALSE,"42"}</definedName>
    <definedName name="aa" localSheetId="26">{#N/A,#N/A,FALSE,"422";#N/A,#N/A,FALSE,"421";#N/A,#N/A,FALSE,"42"}</definedName>
    <definedName name="aa" localSheetId="1" hidden="1">{#N/A,#N/A,FALSE,"422";#N/A,#N/A,FALSE,"421";#N/A,#N/A,FALSE,"42"}</definedName>
    <definedName name="aa" localSheetId="0" hidden="1">{#N/A,#N/A,FALSE,"422";#N/A,#N/A,FALSE,"421";#N/A,#N/A,FALSE,"42"}</definedName>
    <definedName name="aa" localSheetId="34" hidden="1">{#N/A,#N/A,FALSE,"422";#N/A,#N/A,FALSE,"421";#N/A,#N/A,FALSE,"42"}</definedName>
    <definedName name="aa" hidden="1">{#N/A,#N/A,FALSE,"422";#N/A,#N/A,FALSE,"421";#N/A,#N/A,FALSE,"42"}</definedName>
    <definedName name="Aaa" localSheetId="16" hidden="1">{#N/A,#N/A,FALSE,"422";#N/A,#N/A,FALSE,"421";#N/A,#N/A,FALSE,"42"}</definedName>
    <definedName name="Aaa" localSheetId="4">{#N/A,#N/A,FALSE,"422";#N/A,#N/A,FALSE,"421";#N/A,#N/A,FALSE,"42"}</definedName>
    <definedName name="Aaa" localSheetId="9" hidden="1">{#N/A,#N/A,FALSE,"422";#N/A,#N/A,FALSE,"421";#N/A,#N/A,FALSE,"42"}</definedName>
    <definedName name="Aaa" localSheetId="10" hidden="1">{#N/A,#N/A,FALSE,"422";#N/A,#N/A,FALSE,"421";#N/A,#N/A,FALSE,"42"}</definedName>
    <definedName name="Aaa" localSheetId="11" hidden="1">{#N/A,#N/A,FALSE,"422";#N/A,#N/A,FALSE,"421";#N/A,#N/A,FALSE,"42"}</definedName>
    <definedName name="Aaa" localSheetId="21" hidden="1">{#N/A,#N/A,FALSE,"422";#N/A,#N/A,FALSE,"421";#N/A,#N/A,FALSE,"42"}</definedName>
    <definedName name="Aaa" localSheetId="23" hidden="1">{#N/A,#N/A,FALSE,"422";#N/A,#N/A,FALSE,"421";#N/A,#N/A,FALSE,"42"}</definedName>
    <definedName name="Aaa" localSheetId="25" hidden="1">{#N/A,#N/A,FALSE,"422";#N/A,#N/A,FALSE,"421";#N/A,#N/A,FALSE,"42"}</definedName>
    <definedName name="Aaa" localSheetId="26">{#N/A,#N/A,FALSE,"422";#N/A,#N/A,FALSE,"421";#N/A,#N/A,FALSE,"42"}</definedName>
    <definedName name="Aaa" localSheetId="1" hidden="1">{#N/A,#N/A,FALSE,"422";#N/A,#N/A,FALSE,"421";#N/A,#N/A,FALSE,"42"}</definedName>
    <definedName name="Aaa" localSheetId="0" hidden="1">{#N/A,#N/A,FALSE,"422";#N/A,#N/A,FALSE,"421";#N/A,#N/A,FALSE,"42"}</definedName>
    <definedName name="Aaa" localSheetId="34" hidden="1">{#N/A,#N/A,FALSE,"422";#N/A,#N/A,FALSE,"421";#N/A,#N/A,FALSE,"42"}</definedName>
    <definedName name="Aaa" hidden="1">{#N/A,#N/A,FALSE,"422";#N/A,#N/A,FALSE,"421";#N/A,#N/A,FALSE,"42"}</definedName>
    <definedName name="_xlnm.Print_Area" localSheetId="3">'2.1 P&amp;L (annual)'!$B$2:$I$29</definedName>
    <definedName name="_xlnm.Print_Area" localSheetId="12">'2.10 Trading income'!$B$1:$J$3</definedName>
    <definedName name="_xlnm.Print_Area" localSheetId="13">'2.11 Other op. income &amp; exp.'!$B$1:$J$11</definedName>
    <definedName name="_xlnm.Print_Area" localSheetId="15">'2.13 Impairment losses'!$B$1:$J$9</definedName>
    <definedName name="_xlnm.Print_Area" localSheetId="5">'2.3 Return on avg. total assets'!$B$1:$H$2</definedName>
    <definedName name="_xlnm.Print_Area" localSheetId="6">'2.4 Yields and Costs'!$B$1:$R$2</definedName>
    <definedName name="_xlnm.Print_Area" localSheetId="7">'2.5 Revenues from services'!$B$1:$J$11</definedName>
    <definedName name="_xlnm.Print_Area" localSheetId="8">'2.6 Wealth management revenues'!$B$1:$J$15</definedName>
    <definedName name="_xlnm.Print_Area" localSheetId="11">'2.9 Income from investments'!$B$1:$J$10</definedName>
    <definedName name="_xlnm.Print_Area" localSheetId="20">'3.3 Customer Funds'!$B$1:$F$20</definedName>
    <definedName name="_xlnm.Print_Area" localSheetId="24">'3.7 Solvency'!$B$1:$H$4</definedName>
    <definedName name="_xlnm.Print_Area" localSheetId="30">'4.5 BPI P&amp;L'!$B$1:$J$48</definedName>
    <definedName name="_xlnm.Print_Area" localSheetId="31">'4.6 BPI Balance Sheet'!$B$1:$L$49</definedName>
    <definedName name="_xlnm.Print_Area" localSheetId="33">'4.8 Corporate Centre Bal. Sheet'!$B$2:$K$15</definedName>
    <definedName name="bb" localSheetId="16" hidden="1">{#N/A,#N/A,FALSE,"422";#N/A,#N/A,FALSE,"421";#N/A,#N/A,FALSE,"42"}</definedName>
    <definedName name="bb" localSheetId="4">{#N/A,#N/A,FALSE,"422";#N/A,#N/A,FALSE,"421";#N/A,#N/A,FALSE,"42"}</definedName>
    <definedName name="bb" localSheetId="9" hidden="1">{#N/A,#N/A,FALSE,"422";#N/A,#N/A,FALSE,"421";#N/A,#N/A,FALSE,"42"}</definedName>
    <definedName name="bb" localSheetId="10" hidden="1">{#N/A,#N/A,FALSE,"422";#N/A,#N/A,FALSE,"421";#N/A,#N/A,FALSE,"42"}</definedName>
    <definedName name="bb" localSheetId="11" hidden="1">{#N/A,#N/A,FALSE,"422";#N/A,#N/A,FALSE,"421";#N/A,#N/A,FALSE,"42"}</definedName>
    <definedName name="bb" localSheetId="21" hidden="1">{#N/A,#N/A,FALSE,"422";#N/A,#N/A,FALSE,"421";#N/A,#N/A,FALSE,"42"}</definedName>
    <definedName name="bb" localSheetId="23" hidden="1">{#N/A,#N/A,FALSE,"422";#N/A,#N/A,FALSE,"421";#N/A,#N/A,FALSE,"42"}</definedName>
    <definedName name="bb" localSheetId="25" hidden="1">{#N/A,#N/A,FALSE,"422";#N/A,#N/A,FALSE,"421";#N/A,#N/A,FALSE,"42"}</definedName>
    <definedName name="bb" localSheetId="26">{#N/A,#N/A,FALSE,"422";#N/A,#N/A,FALSE,"421";#N/A,#N/A,FALSE,"42"}</definedName>
    <definedName name="bb" localSheetId="1" hidden="1">{#N/A,#N/A,FALSE,"422";#N/A,#N/A,FALSE,"421";#N/A,#N/A,FALSE,"42"}</definedName>
    <definedName name="bb" localSheetId="0" hidden="1">{#N/A,#N/A,FALSE,"422";#N/A,#N/A,FALSE,"421";#N/A,#N/A,FALSE,"42"}</definedName>
    <definedName name="bb" localSheetId="34" hidden="1">{#N/A,#N/A,FALSE,"422";#N/A,#N/A,FALSE,"421";#N/A,#N/A,FALSE,"42"}</definedName>
    <definedName name="bb" hidden="1">{#N/A,#N/A,FALSE,"422";#N/A,#N/A,FALSE,"421";#N/A,#N/A,FALSE,"42"}</definedName>
    <definedName name="hola" localSheetId="16" hidden="1">{#N/A,#N/A,FALSE,"422";#N/A,#N/A,FALSE,"421";#N/A,#N/A,FALSE,"42"}</definedName>
    <definedName name="hola" localSheetId="4">{#N/A,#N/A,FALSE,"422";#N/A,#N/A,FALSE,"421";#N/A,#N/A,FALSE,"42"}</definedName>
    <definedName name="hola" localSheetId="9" hidden="1">{#N/A,#N/A,FALSE,"422";#N/A,#N/A,FALSE,"421";#N/A,#N/A,FALSE,"42"}</definedName>
    <definedName name="hola" localSheetId="10" hidden="1">{#N/A,#N/A,FALSE,"422";#N/A,#N/A,FALSE,"421";#N/A,#N/A,FALSE,"42"}</definedName>
    <definedName name="hola" localSheetId="11" hidden="1">{#N/A,#N/A,FALSE,"422";#N/A,#N/A,FALSE,"421";#N/A,#N/A,FALSE,"42"}</definedName>
    <definedName name="hola" localSheetId="21" hidden="1">{#N/A,#N/A,FALSE,"422";#N/A,#N/A,FALSE,"421";#N/A,#N/A,FALSE,"42"}</definedName>
    <definedName name="hola" localSheetId="23" hidden="1">{#N/A,#N/A,FALSE,"422";#N/A,#N/A,FALSE,"421";#N/A,#N/A,FALSE,"42"}</definedName>
    <definedName name="hola" localSheetId="25" hidden="1">{#N/A,#N/A,FALSE,"422";#N/A,#N/A,FALSE,"421";#N/A,#N/A,FALSE,"42"}</definedName>
    <definedName name="hola" localSheetId="26">{#N/A,#N/A,FALSE,"422";#N/A,#N/A,FALSE,"421";#N/A,#N/A,FALSE,"42"}</definedName>
    <definedName name="hola" localSheetId="1" hidden="1">{#N/A,#N/A,FALSE,"422";#N/A,#N/A,FALSE,"421";#N/A,#N/A,FALSE,"42"}</definedName>
    <definedName name="hola" localSheetId="0" hidden="1">{#N/A,#N/A,FALSE,"422";#N/A,#N/A,FALSE,"421";#N/A,#N/A,FALSE,"42"}</definedName>
    <definedName name="hola" localSheetId="34" hidden="1">{#N/A,#N/A,FALSE,"422";#N/A,#N/A,FALSE,"421";#N/A,#N/A,FALSE,"42"}</definedName>
    <definedName name="hola" hidden="1">{#N/A,#N/A,FALSE,"422";#N/A,#N/A,FALSE,"421";#N/A,#N/A,FALSE,"42"}</definedName>
    <definedName name="IFRS9" localSheetId="4">'[4]IFRS9 Stages'!#REF!</definedName>
    <definedName name="IFRS9" localSheetId="23">'[5]IFRS9 Stages'!#REF!</definedName>
    <definedName name="IFRS9" localSheetId="25">'[5]IFRS9 Stages'!#REF!</definedName>
    <definedName name="IFRS9" localSheetId="26">'[4]IFRS9 Stages'!#REF!</definedName>
    <definedName name="IFRS9" localSheetId="1">'[6]3.6 IFRS9 Stages'!#REF!</definedName>
    <definedName name="IFRS9" localSheetId="34">'[6]3.6 IFRS9 Stages'!#REF!</definedName>
    <definedName name="IFRS9">'3.5 IFRS9 Stages'!#REF!</definedName>
    <definedName name="PDA" localSheetId="3" hidden="1">{#N/A,#N/A,TRUE,"REA_PRY";#N/A,#N/A,TRUE,"ACUM_ANT";#N/A,#N/A,TRUE,"ACMF_PRY";#N/A,#N/A,TRUE,"ACMF_ANT";#N/A,#N/A,TRUE,"BE"}</definedName>
    <definedName name="PDA" localSheetId="13" hidden="1">{#N/A,#N/A,TRUE,"REA_PRY";#N/A,#N/A,TRUE,"ACUM_ANT";#N/A,#N/A,TRUE,"ACMF_PRY";#N/A,#N/A,TRUE,"ACMF_ANT";#N/A,#N/A,TRUE,"BE"}</definedName>
    <definedName name="PDA" localSheetId="14" hidden="1">{#N/A,#N/A,TRUE,"REA_PRY";#N/A,#N/A,TRUE,"ACUM_ANT";#N/A,#N/A,TRUE,"ACMF_PRY";#N/A,#N/A,TRUE,"ACMF_ANT";#N/A,#N/A,TRUE,"BE"}</definedName>
    <definedName name="PDA" localSheetId="15" hidden="1">{#N/A,#N/A,TRUE,"REA_PRY";#N/A,#N/A,TRUE,"ACUM_ANT";#N/A,#N/A,TRUE,"ACMF_PRY";#N/A,#N/A,TRUE,"ACMF_ANT";#N/A,#N/A,TRUE,"BE"}</definedName>
    <definedName name="PDA" localSheetId="4" hidden="1">{#N/A,#N/A,TRUE,"REA_PRY";#N/A,#N/A,TRUE,"ACUM_ANT";#N/A,#N/A,TRUE,"ACMF_PRY";#N/A,#N/A,TRUE,"ACMF_ANT";#N/A,#N/A,TRUE,"BE"}</definedName>
    <definedName name="PDA" localSheetId="5" hidden="1">{#N/A,#N/A,TRUE,"REA_PRY";#N/A,#N/A,TRUE,"ACUM_ANT";#N/A,#N/A,TRUE,"ACMF_PRY";#N/A,#N/A,TRUE,"ACMF_ANT";#N/A,#N/A,TRUE,"BE"}</definedName>
    <definedName name="PDA" localSheetId="7" hidden="1">{#N/A,#N/A,TRUE,"REA_PRY";#N/A,#N/A,TRUE,"ACUM_ANT";#N/A,#N/A,TRUE,"ACMF_PRY";#N/A,#N/A,TRUE,"ACMF_ANT";#N/A,#N/A,TRUE,"BE"}</definedName>
    <definedName name="PDA" localSheetId="8" hidden="1">{#N/A,#N/A,TRUE,"REA_PRY";#N/A,#N/A,TRUE,"ACUM_ANT";#N/A,#N/A,TRUE,"ACMF_PRY";#N/A,#N/A,TRUE,"ACMF_ANT";#N/A,#N/A,TRUE,"BE"}</definedName>
    <definedName name="PDA" localSheetId="23" hidden="1">{#N/A,#N/A,TRUE,"REA_PRY";#N/A,#N/A,TRUE,"ACUM_ANT";#N/A,#N/A,TRUE,"ACMF_PRY";#N/A,#N/A,TRUE,"ACMF_ANT";#N/A,#N/A,TRUE,"BE"}</definedName>
    <definedName name="PDA" localSheetId="25" hidden="1">{#N/A,#N/A,TRUE,"REA_PRY";#N/A,#N/A,TRUE,"ACUM_ANT";#N/A,#N/A,TRUE,"ACMF_PRY";#N/A,#N/A,TRUE,"ACMF_ANT";#N/A,#N/A,TRUE,"BE"}</definedName>
    <definedName name="PDA" localSheetId="26">{#N/A,#N/A,TRUE,"REA_PRY";#N/A,#N/A,TRUE,"ACUM_ANT";#N/A,#N/A,TRUE,"ACMF_PRY";#N/A,#N/A,TRUE,"ACMF_ANT";#N/A,#N/A,TRUE,"BE"}</definedName>
    <definedName name="PDA" localSheetId="1" hidden="1">{#N/A,#N/A,TRUE,"REA_PRY";#N/A,#N/A,TRUE,"ACUM_ANT";#N/A,#N/A,TRUE,"ACMF_PRY";#N/A,#N/A,TRUE,"ACMF_ANT";#N/A,#N/A,TRUE,"BE"}</definedName>
    <definedName name="PDA" localSheetId="0" hidden="1">{#N/A,#N/A,TRUE,"REA_PRY";#N/A,#N/A,TRUE,"ACUM_ANT";#N/A,#N/A,TRUE,"ACMF_PRY";#N/A,#N/A,TRUE,"ACMF_ANT";#N/A,#N/A,TRUE,"BE"}</definedName>
    <definedName name="PDA" localSheetId="34" hidden="1">{#N/A,#N/A,TRUE,"REA_PRY";#N/A,#N/A,TRUE,"ACUM_ANT";#N/A,#N/A,TRUE,"ACMF_PRY";#N/A,#N/A,TRUE,"ACMF_ANT";#N/A,#N/A,TRUE,"BE"}</definedName>
    <definedName name="PDA" hidden="1">{#N/A,#N/A,TRUE,"REA_PRY";#N/A,#N/A,TRUE,"ACUM_ANT";#N/A,#N/A,TRUE,"ACMF_PRY";#N/A,#N/A,TRUE,"ACMF_ANT";#N/A,#N/A,TRUE,"BE"}</definedName>
    <definedName name="pepa" localSheetId="16" hidden="1">{#N/A,#N/A,FALSE,"422";#N/A,#N/A,FALSE,"421";#N/A,#N/A,FALSE,"42"}</definedName>
    <definedName name="pepa" localSheetId="4">{#N/A,#N/A,FALSE,"422";#N/A,#N/A,FALSE,"421";#N/A,#N/A,FALSE,"42"}</definedName>
    <definedName name="pepa" localSheetId="9" hidden="1">{#N/A,#N/A,FALSE,"422";#N/A,#N/A,FALSE,"421";#N/A,#N/A,FALSE,"42"}</definedName>
    <definedName name="pepa" localSheetId="10" hidden="1">{#N/A,#N/A,FALSE,"422";#N/A,#N/A,FALSE,"421";#N/A,#N/A,FALSE,"42"}</definedName>
    <definedName name="pepa" localSheetId="11" hidden="1">{#N/A,#N/A,FALSE,"422";#N/A,#N/A,FALSE,"421";#N/A,#N/A,FALSE,"42"}</definedName>
    <definedName name="pepa" localSheetId="21" hidden="1">{#N/A,#N/A,FALSE,"422";#N/A,#N/A,FALSE,"421";#N/A,#N/A,FALSE,"42"}</definedName>
    <definedName name="pepa" localSheetId="23" hidden="1">{#N/A,#N/A,FALSE,"422";#N/A,#N/A,FALSE,"421";#N/A,#N/A,FALSE,"42"}</definedName>
    <definedName name="pepa" localSheetId="25" hidden="1">{#N/A,#N/A,FALSE,"422";#N/A,#N/A,FALSE,"421";#N/A,#N/A,FALSE,"42"}</definedName>
    <definedName name="pepa" localSheetId="26">{#N/A,#N/A,FALSE,"422";#N/A,#N/A,FALSE,"421";#N/A,#N/A,FALSE,"42"}</definedName>
    <definedName name="pepa" localSheetId="1" hidden="1">{#N/A,#N/A,FALSE,"422";#N/A,#N/A,FALSE,"421";#N/A,#N/A,FALSE,"42"}</definedName>
    <definedName name="pepa" localSheetId="0" hidden="1">{#N/A,#N/A,FALSE,"422";#N/A,#N/A,FALSE,"421";#N/A,#N/A,FALSE,"42"}</definedName>
    <definedName name="pepa" localSheetId="34" hidden="1">{#N/A,#N/A,FALSE,"422";#N/A,#N/A,FALSE,"421";#N/A,#N/A,FALSE,"42"}</definedName>
    <definedName name="pepa" hidden="1">{#N/A,#N/A,FALSE,"422";#N/A,#N/A,FALSE,"421";#N/A,#N/A,FALSE,"42"}</definedName>
    <definedName name="wrn.comisiones." localSheetId="3" hidden="1">{#N/A,#N/A,FALSE,"contrib_act";#N/A,#N/A,FALSE,"proportional";#N/A,#N/A,FALSE,"variación_abs"}</definedName>
    <definedName name="wrn.comisiones." localSheetId="13" hidden="1">{#N/A,#N/A,FALSE,"contrib_act";#N/A,#N/A,FALSE,"proportional";#N/A,#N/A,FALSE,"variación_abs"}</definedName>
    <definedName name="wrn.comisiones." localSheetId="14" hidden="1">{#N/A,#N/A,FALSE,"contrib_act";#N/A,#N/A,FALSE,"proportional";#N/A,#N/A,FALSE,"variación_abs"}</definedName>
    <definedName name="wrn.comisiones." localSheetId="15" hidden="1">{#N/A,#N/A,FALSE,"contrib_act";#N/A,#N/A,FALSE,"proportional";#N/A,#N/A,FALSE,"variación_abs"}</definedName>
    <definedName name="wrn.comisiones." localSheetId="16" hidden="1">{#N/A,#N/A,FALSE,"contrib_act";#N/A,#N/A,FALSE,"proportional";#N/A,#N/A,FALSE,"variación_abs"}</definedName>
    <definedName name="wrn.comisiones." localSheetId="4" hidden="1">{#N/A,#N/A,FALSE,"contrib_act";#N/A,#N/A,FALSE,"proportional";#N/A,#N/A,FALSE,"variación_abs"}</definedName>
    <definedName name="wrn.comisiones." localSheetId="5" hidden="1">{#N/A,#N/A,FALSE,"contrib_act";#N/A,#N/A,FALSE,"proportional";#N/A,#N/A,FALSE,"variación_abs"}</definedName>
    <definedName name="wrn.comisiones." localSheetId="7" hidden="1">{#N/A,#N/A,FALSE,"contrib_act";#N/A,#N/A,FALSE,"proportional";#N/A,#N/A,FALSE,"variación_abs"}</definedName>
    <definedName name="wrn.comisiones." localSheetId="8" hidden="1">{#N/A,#N/A,FALSE,"contrib_act";#N/A,#N/A,FALSE,"proportional";#N/A,#N/A,FALSE,"variación_abs"}</definedName>
    <definedName name="wrn.comisiones." localSheetId="9" hidden="1">{#N/A,#N/A,FALSE,"contrib_act";#N/A,#N/A,FALSE,"proportional";#N/A,#N/A,FALSE,"variación_abs"}</definedName>
    <definedName name="wrn.comisiones." localSheetId="10" hidden="1">{#N/A,#N/A,FALSE,"contrib_act";#N/A,#N/A,FALSE,"proportional";#N/A,#N/A,FALSE,"variación_abs"}</definedName>
    <definedName name="wrn.comisiones." localSheetId="11" hidden="1">{#N/A,#N/A,FALSE,"contrib_act";#N/A,#N/A,FALSE,"proportional";#N/A,#N/A,FALSE,"variación_abs"}</definedName>
    <definedName name="wrn.comisiones." localSheetId="19" hidden="1">{#N/A,#N/A,FALSE,"contrib_act";#N/A,#N/A,FALSE,"proportional";#N/A,#N/A,FALSE,"variación_abs"}</definedName>
    <definedName name="wrn.comisiones." localSheetId="20" hidden="1">{#N/A,#N/A,FALSE,"contrib_act";#N/A,#N/A,FALSE,"proportional";#N/A,#N/A,FALSE,"variación_abs"}</definedName>
    <definedName name="wrn.comisiones." localSheetId="21" hidden="1">{#N/A,#N/A,FALSE,"contrib_act";#N/A,#N/A,FALSE,"proportional";#N/A,#N/A,FALSE,"variación_abs"}</definedName>
    <definedName name="wrn.comisiones." localSheetId="23" hidden="1">{#N/A,#N/A,FALSE,"contrib_act";#N/A,#N/A,FALSE,"proportional";#N/A,#N/A,FALSE,"variación_abs"}</definedName>
    <definedName name="wrn.comisiones." localSheetId="25" hidden="1">{#N/A,#N/A,FALSE,"contrib_act";#N/A,#N/A,FALSE,"proportional";#N/A,#N/A,FALSE,"variación_abs"}</definedName>
    <definedName name="wrn.comisiones." localSheetId="26">{#N/A,#N/A,FALSE,"contrib_act";#N/A,#N/A,FALSE,"proportional";#N/A,#N/A,FALSE,"variación_abs"}</definedName>
    <definedName name="wrn.comisiones." localSheetId="1" hidden="1">{#N/A,#N/A,FALSE,"contrib_act";#N/A,#N/A,FALSE,"proportional";#N/A,#N/A,FALSE,"variación_abs"}</definedName>
    <definedName name="wrn.comisiones." localSheetId="0" hidden="1">{#N/A,#N/A,FALSE,"contrib_act";#N/A,#N/A,FALSE,"proportional";#N/A,#N/A,FALSE,"variación_abs"}</definedName>
    <definedName name="wrn.comisiones." localSheetId="34" hidden="1">{#N/A,#N/A,FALSE,"contrib_act";#N/A,#N/A,FALSE,"proportional";#N/A,#N/A,FALSE,"variación_abs"}</definedName>
    <definedName name="wrn.comisiones." hidden="1">{#N/A,#N/A,FALSE,"contrib_act";#N/A,#N/A,FALSE,"proportional";#N/A,#N/A,FALSE,"variación_abs"}</definedName>
    <definedName name="wrn.COMPLETO." localSheetId="4">{"DOC_01",#N/A,TRUE,"DOC_01";"DOC_02",#N/A,TRUE,"DOC_02";"DOC_03",#N/A,TRUE,"DOC_03";"DOC_04",#N/A,TRUE,"DOC_04";"DOC_05",#N/A,TRUE,"DOC_05";"ANA_01",#N/A,TRUE,"ANA_01"}</definedName>
    <definedName name="wrn.COMPLETO." localSheetId="20" hidden="1">{"DOC_01",#N/A,TRUE,"DOC_01";"DOC_02",#N/A,TRUE,"DOC_02";"DOC_03",#N/A,TRUE,"DOC_03";"DOC_04",#N/A,TRUE,"DOC_04";"DOC_05",#N/A,TRUE,"DOC_05";"ANA_01",#N/A,TRUE,"ANA_01"}</definedName>
    <definedName name="wrn.COMPLETO." localSheetId="23" hidden="1">{"DOC_01",#N/A,TRUE,"DOC_01";"DOC_02",#N/A,TRUE,"DOC_02";"DOC_03",#N/A,TRUE,"DOC_03";"DOC_04",#N/A,TRUE,"DOC_04";"DOC_05",#N/A,TRUE,"DOC_05";"ANA_01",#N/A,TRUE,"ANA_01"}</definedName>
    <definedName name="wrn.COMPLETO." localSheetId="25" hidden="1">{"DOC_01",#N/A,TRUE,"DOC_01";"DOC_02",#N/A,TRUE,"DOC_02";"DOC_03",#N/A,TRUE,"DOC_03";"DOC_04",#N/A,TRUE,"DOC_04";"DOC_05",#N/A,TRUE,"DOC_05";"ANA_01",#N/A,TRUE,"ANA_01"}</definedName>
    <definedName name="wrn.COMPLETO." localSheetId="26">{"DOC_01",#N/A,TRUE,"DOC_01";"DOC_02",#N/A,TRUE,"DOC_02";"DOC_03",#N/A,TRUE,"DOC_03";"DOC_04",#N/A,TRUE,"DOC_04";"DOC_05",#N/A,TRUE,"DOC_05";"ANA_01",#N/A,TRUE,"ANA_01"}</definedName>
    <definedName name="wrn.COMPLETO." localSheetId="1"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34"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3" hidden="1">{#N/A,#N/A,TRUE,"REA_PRY";#N/A,#N/A,TRUE,"ACUM_ANT";#N/A,#N/A,TRUE,"ACMF_PRY";#N/A,#N/A,TRUE,"ACMF_ANT";#N/A,#N/A,TRUE,"BE"}</definedName>
    <definedName name="wrn.IMPRESION." localSheetId="13" hidden="1">{#N/A,#N/A,TRUE,"REA_PRY";#N/A,#N/A,TRUE,"ACUM_ANT";#N/A,#N/A,TRUE,"ACMF_PRY";#N/A,#N/A,TRUE,"ACMF_ANT";#N/A,#N/A,TRUE,"BE"}</definedName>
    <definedName name="wrn.IMPRESION." localSheetId="14" hidden="1">{#N/A,#N/A,TRUE,"REA_PRY";#N/A,#N/A,TRUE,"ACUM_ANT";#N/A,#N/A,TRUE,"ACMF_PRY";#N/A,#N/A,TRUE,"ACMF_ANT";#N/A,#N/A,TRUE,"BE"}</definedName>
    <definedName name="wrn.IMPRESION." localSheetId="15" hidden="1">{#N/A,#N/A,TRUE,"REA_PRY";#N/A,#N/A,TRUE,"ACUM_ANT";#N/A,#N/A,TRUE,"ACMF_PRY";#N/A,#N/A,TRUE,"ACMF_ANT";#N/A,#N/A,TRUE,"BE"}</definedName>
    <definedName name="wrn.IMPRESION." localSheetId="4" hidden="1">{#N/A,#N/A,TRUE,"REA_PRY";#N/A,#N/A,TRUE,"ACUM_ANT";#N/A,#N/A,TRUE,"ACMF_PRY";#N/A,#N/A,TRUE,"ACMF_ANT";#N/A,#N/A,TRUE,"BE"}</definedName>
    <definedName name="wrn.IMPRESION." localSheetId="5" hidden="1">{#N/A,#N/A,TRUE,"REA_PRY";#N/A,#N/A,TRUE,"ACUM_ANT";#N/A,#N/A,TRUE,"ACMF_PRY";#N/A,#N/A,TRUE,"ACMF_ANT";#N/A,#N/A,TRUE,"BE"}</definedName>
    <definedName name="wrn.IMPRESION." localSheetId="7" hidden="1">{#N/A,#N/A,TRUE,"REA_PRY";#N/A,#N/A,TRUE,"ACUM_ANT";#N/A,#N/A,TRUE,"ACMF_PRY";#N/A,#N/A,TRUE,"ACMF_ANT";#N/A,#N/A,TRUE,"BE"}</definedName>
    <definedName name="wrn.IMPRESION." localSheetId="8" hidden="1">{#N/A,#N/A,TRUE,"REA_PRY";#N/A,#N/A,TRUE,"ACUM_ANT";#N/A,#N/A,TRUE,"ACMF_PRY";#N/A,#N/A,TRUE,"ACMF_ANT";#N/A,#N/A,TRUE,"BE"}</definedName>
    <definedName name="wrn.IMPRESION." localSheetId="20" hidden="1">{#N/A,#N/A,TRUE,"REA_PRY";#N/A,#N/A,TRUE,"ACUM_ANT";#N/A,#N/A,TRUE,"ACMF_PRY";#N/A,#N/A,TRUE,"ACMF_ANT";#N/A,#N/A,TRUE,"BE"}</definedName>
    <definedName name="wrn.IMPRESION." localSheetId="23" hidden="1">{#N/A,#N/A,TRUE,"REA_PRY";#N/A,#N/A,TRUE,"ACUM_ANT";#N/A,#N/A,TRUE,"ACMF_PRY";#N/A,#N/A,TRUE,"ACMF_ANT";#N/A,#N/A,TRUE,"BE"}</definedName>
    <definedName name="wrn.IMPRESION." localSheetId="25" hidden="1">{#N/A,#N/A,TRUE,"REA_PRY";#N/A,#N/A,TRUE,"ACUM_ANT";#N/A,#N/A,TRUE,"ACMF_PRY";#N/A,#N/A,TRUE,"ACMF_ANT";#N/A,#N/A,TRUE,"BE"}</definedName>
    <definedName name="wrn.IMPRESION." localSheetId="26">{#N/A,#N/A,TRUE,"REA_PRY";#N/A,#N/A,TRUE,"ACUM_ANT";#N/A,#N/A,TRUE,"ACMF_PRY";#N/A,#N/A,TRUE,"ACMF_ANT";#N/A,#N/A,TRUE,"BE"}</definedName>
    <definedName name="wrn.IMPRESION." localSheetId="1" hidden="1">{#N/A,#N/A,TRUE,"REA_PRY";#N/A,#N/A,TRUE,"ACUM_ANT";#N/A,#N/A,TRUE,"ACMF_PRY";#N/A,#N/A,TRUE,"ACMF_ANT";#N/A,#N/A,TRUE,"BE"}</definedName>
    <definedName name="wrn.IMPRESION." localSheetId="0" hidden="1">{#N/A,#N/A,TRUE,"REA_PRY";#N/A,#N/A,TRUE,"ACUM_ANT";#N/A,#N/A,TRUE,"ACMF_PRY";#N/A,#N/A,TRUE,"ACMF_ANT";#N/A,#N/A,TRUE,"BE"}</definedName>
    <definedName name="wrn.IMPRESION." localSheetId="34" hidden="1">{#N/A,#N/A,TRUE,"REA_PRY";#N/A,#N/A,TRUE,"ACUM_ANT";#N/A,#N/A,TRUE,"ACMF_PRY";#N/A,#N/A,TRUE,"ACMF_ANT";#N/A,#N/A,TRUE,"BE"}</definedName>
    <definedName name="wrn.IMPRESION." hidden="1">{#N/A,#N/A,TRUE,"REA_PRY";#N/A,#N/A,TRUE,"ACUM_ANT";#N/A,#N/A,TRUE,"ACMF_PRY";#N/A,#N/A,TRUE,"ACMF_ANT";#N/A,#N/A,TRUE,"BE"}</definedName>
    <definedName name="wrn.QMAN." localSheetId="16" hidden="1">{#N/A,#N/A,FALSE,"432";#N/A,#N/A,FALSE,"431";#N/A,#N/A,FALSE,"422l";#N/A,#N/A,FALSE,"422";#N/A,#N/A,FALSE,"421";#N/A,#N/A,FALSE,"42";#N/A,#N/A,FALSE,"41"}</definedName>
    <definedName name="wrn.QMAN." localSheetId="4">{#N/A,#N/A,FALSE,"432";#N/A,#N/A,FALSE,"431";#N/A,#N/A,FALSE,"422l";#N/A,#N/A,FALSE,"422";#N/A,#N/A,FALSE,"421";#N/A,#N/A,FALSE,"42";#N/A,#N/A,FALSE,"41"}</definedName>
    <definedName name="wrn.QMAN." localSheetId="9" hidden="1">{#N/A,#N/A,FALSE,"432";#N/A,#N/A,FALSE,"431";#N/A,#N/A,FALSE,"422l";#N/A,#N/A,FALSE,"422";#N/A,#N/A,FALSE,"421";#N/A,#N/A,FALSE,"42";#N/A,#N/A,FALSE,"41"}</definedName>
    <definedName name="wrn.QMAN." localSheetId="10" hidden="1">{#N/A,#N/A,FALSE,"432";#N/A,#N/A,FALSE,"431";#N/A,#N/A,FALSE,"422l";#N/A,#N/A,FALSE,"422";#N/A,#N/A,FALSE,"421";#N/A,#N/A,FALSE,"42";#N/A,#N/A,FALSE,"41"}</definedName>
    <definedName name="wrn.QMAN." localSheetId="11" hidden="1">{#N/A,#N/A,FALSE,"432";#N/A,#N/A,FALSE,"431";#N/A,#N/A,FALSE,"422l";#N/A,#N/A,FALSE,"422";#N/A,#N/A,FALSE,"421";#N/A,#N/A,FALSE,"42";#N/A,#N/A,FALSE,"41"}</definedName>
    <definedName name="wrn.QMAN." localSheetId="21" hidden="1">{#N/A,#N/A,FALSE,"432";#N/A,#N/A,FALSE,"431";#N/A,#N/A,FALSE,"422l";#N/A,#N/A,FALSE,"422";#N/A,#N/A,FALSE,"421";#N/A,#N/A,FALSE,"42";#N/A,#N/A,FALSE,"41"}</definedName>
    <definedName name="wrn.QMAN." localSheetId="23" hidden="1">{#N/A,#N/A,FALSE,"432";#N/A,#N/A,FALSE,"431";#N/A,#N/A,FALSE,"422l";#N/A,#N/A,FALSE,"422";#N/A,#N/A,FALSE,"421";#N/A,#N/A,FALSE,"42";#N/A,#N/A,FALSE,"41"}</definedName>
    <definedName name="wrn.QMAN." localSheetId="25" hidden="1">{#N/A,#N/A,FALSE,"432";#N/A,#N/A,FALSE,"431";#N/A,#N/A,FALSE,"422l";#N/A,#N/A,FALSE,"422";#N/A,#N/A,FALSE,"421";#N/A,#N/A,FALSE,"42";#N/A,#N/A,FALSE,"41"}</definedName>
    <definedName name="wrn.QMAN." localSheetId="26">{#N/A,#N/A,FALSE,"432";#N/A,#N/A,FALSE,"431";#N/A,#N/A,FALSE,"422l";#N/A,#N/A,FALSE,"422";#N/A,#N/A,FALSE,"421";#N/A,#N/A,FALSE,"42";#N/A,#N/A,FALSE,"41"}</definedName>
    <definedName name="wrn.QMAN." localSheetId="1" hidden="1">{#N/A,#N/A,FALSE,"432";#N/A,#N/A,FALSE,"431";#N/A,#N/A,FALSE,"422l";#N/A,#N/A,FALSE,"422";#N/A,#N/A,FALSE,"421";#N/A,#N/A,FALSE,"42";#N/A,#N/A,FALSE,"41"}</definedName>
    <definedName name="wrn.QMAN." localSheetId="0" hidden="1">{#N/A,#N/A,FALSE,"432";#N/A,#N/A,FALSE,"431";#N/A,#N/A,FALSE,"422l";#N/A,#N/A,FALSE,"422";#N/A,#N/A,FALSE,"421";#N/A,#N/A,FALSE,"42";#N/A,#N/A,FALSE,"41"}</definedName>
    <definedName name="wrn.QMAN." localSheetId="34" hidden="1">{#N/A,#N/A,FALSE,"432";#N/A,#N/A,FALSE,"431";#N/A,#N/A,FALSE,"422l";#N/A,#N/A,FALSE,"422";#N/A,#N/A,FALSE,"421";#N/A,#N/A,FALSE,"42";#N/A,#N/A,FALSE,"41"}</definedName>
    <definedName name="wrn.QMAN." hidden="1">{#N/A,#N/A,FALSE,"432";#N/A,#N/A,FALSE,"431";#N/A,#N/A,FALSE,"422l";#N/A,#N/A,FALSE,"422";#N/A,#N/A,FALSE,"421";#N/A,#N/A,FALSE,"42";#N/A,#N/A,FALSE,"41"}</definedName>
    <definedName name="wrn.VENTAS." localSheetId="16" hidden="1">{#N/A,#N/A,FALSE,"422";#N/A,#N/A,FALSE,"421";#N/A,#N/A,FALSE,"42"}</definedName>
    <definedName name="wrn.VENTAS." localSheetId="4">{#N/A,#N/A,FALSE,"422";#N/A,#N/A,FALSE,"421";#N/A,#N/A,FALSE,"42"}</definedName>
    <definedName name="wrn.VENTAS." localSheetId="9" hidden="1">{#N/A,#N/A,FALSE,"422";#N/A,#N/A,FALSE,"421";#N/A,#N/A,FALSE,"42"}</definedName>
    <definedName name="wrn.VENTAS." localSheetId="10" hidden="1">{#N/A,#N/A,FALSE,"422";#N/A,#N/A,FALSE,"421";#N/A,#N/A,FALSE,"42"}</definedName>
    <definedName name="wrn.VENTAS." localSheetId="11" hidden="1">{#N/A,#N/A,FALSE,"422";#N/A,#N/A,FALSE,"421";#N/A,#N/A,FALSE,"42"}</definedName>
    <definedName name="wrn.VENTAS." localSheetId="21" hidden="1">{#N/A,#N/A,FALSE,"422";#N/A,#N/A,FALSE,"421";#N/A,#N/A,FALSE,"42"}</definedName>
    <definedName name="wrn.VENTAS." localSheetId="23" hidden="1">{#N/A,#N/A,FALSE,"422";#N/A,#N/A,FALSE,"421";#N/A,#N/A,FALSE,"42"}</definedName>
    <definedName name="wrn.VENTAS." localSheetId="25" hidden="1">{#N/A,#N/A,FALSE,"422";#N/A,#N/A,FALSE,"421";#N/A,#N/A,FALSE,"42"}</definedName>
    <definedName name="wrn.VENTAS." localSheetId="26">{#N/A,#N/A,FALSE,"422";#N/A,#N/A,FALSE,"421";#N/A,#N/A,FALSE,"42"}</definedName>
    <definedName name="wrn.VENTAS." localSheetId="1" hidden="1">{#N/A,#N/A,FALSE,"422";#N/A,#N/A,FALSE,"421";#N/A,#N/A,FALSE,"42"}</definedName>
    <definedName name="wrn.VENTAS." localSheetId="0" hidden="1">{#N/A,#N/A,FALSE,"422";#N/A,#N/A,FALSE,"421";#N/A,#N/A,FALSE,"42"}</definedName>
    <definedName name="wrn.VENTAS." localSheetId="34" hidden="1">{#N/A,#N/A,FALSE,"422";#N/A,#N/A,FALSE,"421";#N/A,#N/A,FALSE,"42"}</definedName>
    <definedName name="wrn.VENTAS." hidden="1">{#N/A,#N/A,FALSE,"422";#N/A,#N/A,FALSE,"421";#N/A,#N/A,FALSE,"42"}</definedName>
    <definedName name="wrn.Ventas._.Dia._.1." localSheetId="16" hidden="1">{#N/A,#N/A,FALSE,"Hoja1";#N/A,#N/A,FALSE,"422";#N/A,#N/A,FALSE,"421";#N/A,#N/A,FALSE,"42";#N/A,#N/A,FALSE,"422";#N/A,#N/A,FALSE,"421";#N/A,#N/A,FALSE,"42";#N/A,#N/A,FALSE,"422";#N/A,#N/A,FALSE,"421";#N/A,#N/A,FALSE,"42";#N/A,#N/A,FALSE,"422";#N/A,#N/A,FALSE,"421";#N/A,#N/A,FALSE,"42";#N/A,#N/A,FALSE,"422";#N/A,#N/A,FALSE,"421";#N/A,#N/A,FALSE,"42";#N/A,#N/A,FALSE,"Hoja1"}</definedName>
    <definedName name="wrn.Ventas._.Dia._.1." localSheetId="4">{#N/A,#N/A,FALSE,"Hoja1";#N/A,#N/A,FALSE,"422";#N/A,#N/A,FALSE,"421";#N/A,#N/A,FALSE,"42";#N/A,#N/A,FALSE,"422";#N/A,#N/A,FALSE,"421";#N/A,#N/A,FALSE,"42";#N/A,#N/A,FALSE,"422";#N/A,#N/A,FALSE,"421";#N/A,#N/A,FALSE,"42";#N/A,#N/A,FALSE,"422";#N/A,#N/A,FALSE,"421";#N/A,#N/A,FALSE,"42";#N/A,#N/A,FALSE,"422";#N/A,#N/A,FALSE,"421";#N/A,#N/A,FALSE,"42";#N/A,#N/A,FALSE,"Hoja1"}</definedName>
    <definedName name="wrn.Ventas._.Dia._.1." localSheetId="9" hidden="1">{#N/A,#N/A,FALSE,"Hoja1";#N/A,#N/A,FALSE,"422";#N/A,#N/A,FALSE,"421";#N/A,#N/A,FALSE,"42";#N/A,#N/A,FALSE,"422";#N/A,#N/A,FALSE,"421";#N/A,#N/A,FALSE,"42";#N/A,#N/A,FALSE,"422";#N/A,#N/A,FALSE,"421";#N/A,#N/A,FALSE,"42";#N/A,#N/A,FALSE,"422";#N/A,#N/A,FALSE,"421";#N/A,#N/A,FALSE,"42";#N/A,#N/A,FALSE,"422";#N/A,#N/A,FALSE,"421";#N/A,#N/A,FALSE,"42";#N/A,#N/A,FALSE,"Hoja1"}</definedName>
    <definedName name="wrn.Ventas._.Dia._.1." localSheetId="10" hidden="1">{#N/A,#N/A,FALSE,"Hoja1";#N/A,#N/A,FALSE,"422";#N/A,#N/A,FALSE,"421";#N/A,#N/A,FALSE,"42";#N/A,#N/A,FALSE,"422";#N/A,#N/A,FALSE,"421";#N/A,#N/A,FALSE,"42";#N/A,#N/A,FALSE,"422";#N/A,#N/A,FALSE,"421";#N/A,#N/A,FALSE,"42";#N/A,#N/A,FALSE,"422";#N/A,#N/A,FALSE,"421";#N/A,#N/A,FALSE,"42";#N/A,#N/A,FALSE,"422";#N/A,#N/A,FALSE,"421";#N/A,#N/A,FALSE,"42";#N/A,#N/A,FALSE,"Hoja1"}</definedName>
    <definedName name="wrn.Ventas._.Dia._.1." localSheetId="11" hidden="1">{#N/A,#N/A,FALSE,"Hoja1";#N/A,#N/A,FALSE,"422";#N/A,#N/A,FALSE,"421";#N/A,#N/A,FALSE,"42";#N/A,#N/A,FALSE,"422";#N/A,#N/A,FALSE,"421";#N/A,#N/A,FALSE,"42";#N/A,#N/A,FALSE,"422";#N/A,#N/A,FALSE,"421";#N/A,#N/A,FALSE,"42";#N/A,#N/A,FALSE,"422";#N/A,#N/A,FALSE,"421";#N/A,#N/A,FALSE,"42";#N/A,#N/A,FALSE,"422";#N/A,#N/A,FALSE,"421";#N/A,#N/A,FALSE,"42";#N/A,#N/A,FALSE,"Hoja1"}</definedName>
    <definedName name="wrn.Ventas._.Dia._.1." localSheetId="21" hidden="1">{#N/A,#N/A,FALSE,"Hoja1";#N/A,#N/A,FALSE,"422";#N/A,#N/A,FALSE,"421";#N/A,#N/A,FALSE,"42";#N/A,#N/A,FALSE,"422";#N/A,#N/A,FALSE,"421";#N/A,#N/A,FALSE,"42";#N/A,#N/A,FALSE,"422";#N/A,#N/A,FALSE,"421";#N/A,#N/A,FALSE,"42";#N/A,#N/A,FALSE,"422";#N/A,#N/A,FALSE,"421";#N/A,#N/A,FALSE,"42";#N/A,#N/A,FALSE,"422";#N/A,#N/A,FALSE,"421";#N/A,#N/A,FALSE,"42";#N/A,#N/A,FALSE,"Hoja1"}</definedName>
    <definedName name="wrn.Ventas._.Dia._.1." localSheetId="23" hidden="1">{#N/A,#N/A,FALSE,"Hoja1";#N/A,#N/A,FALSE,"422";#N/A,#N/A,FALSE,"421";#N/A,#N/A,FALSE,"42";#N/A,#N/A,FALSE,"422";#N/A,#N/A,FALSE,"421";#N/A,#N/A,FALSE,"42";#N/A,#N/A,FALSE,"422";#N/A,#N/A,FALSE,"421";#N/A,#N/A,FALSE,"42";#N/A,#N/A,FALSE,"422";#N/A,#N/A,FALSE,"421";#N/A,#N/A,FALSE,"42";#N/A,#N/A,FALSE,"422";#N/A,#N/A,FALSE,"421";#N/A,#N/A,FALSE,"42";#N/A,#N/A,FALSE,"Hoja1"}</definedName>
    <definedName name="wrn.Ventas._.Dia._.1." localSheetId="25" hidden="1">{#N/A,#N/A,FALSE,"Hoja1";#N/A,#N/A,FALSE,"422";#N/A,#N/A,FALSE,"421";#N/A,#N/A,FALSE,"42";#N/A,#N/A,FALSE,"422";#N/A,#N/A,FALSE,"421";#N/A,#N/A,FALSE,"42";#N/A,#N/A,FALSE,"422";#N/A,#N/A,FALSE,"421";#N/A,#N/A,FALSE,"42";#N/A,#N/A,FALSE,"422";#N/A,#N/A,FALSE,"421";#N/A,#N/A,FALSE,"42";#N/A,#N/A,FALSE,"422";#N/A,#N/A,FALSE,"421";#N/A,#N/A,FALSE,"42";#N/A,#N/A,FALSE,"Hoja1"}</definedName>
    <definedName name="wrn.Ventas._.Dia._.1." localSheetId="26">{#N/A,#N/A,FALSE,"Hoja1";#N/A,#N/A,FALSE,"422";#N/A,#N/A,FALSE,"421";#N/A,#N/A,FALSE,"42";#N/A,#N/A,FALSE,"422";#N/A,#N/A,FALSE,"421";#N/A,#N/A,FALSE,"42";#N/A,#N/A,FALSE,"422";#N/A,#N/A,FALSE,"421";#N/A,#N/A,FALSE,"42";#N/A,#N/A,FALSE,"422";#N/A,#N/A,FALSE,"421";#N/A,#N/A,FALSE,"42";#N/A,#N/A,FALSE,"422";#N/A,#N/A,FALSE,"421";#N/A,#N/A,FALSE,"42";#N/A,#N/A,FALSE,"Hoja1"}</definedName>
    <definedName name="wrn.Ventas._.Dia._.1." localSheetId="1"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34"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31" l="1"/>
  <c r="F22" i="31"/>
  <c r="F21" i="31"/>
  <c r="F20" i="31"/>
  <c r="F19" i="31"/>
  <c r="F17" i="31"/>
  <c r="F18" i="31"/>
  <c r="E19" i="94"/>
  <c r="E22" i="94"/>
  <c r="E23" i="94"/>
  <c r="E24" i="94"/>
  <c r="E16" i="94"/>
  <c r="E9" i="94"/>
  <c r="E10" i="94"/>
  <c r="E8" i="94"/>
  <c r="E34" i="94"/>
  <c r="E20" i="94"/>
  <c r="G10" i="77"/>
  <c r="G14" i="77"/>
  <c r="C8" i="26"/>
  <c r="C7" i="26"/>
  <c r="E30" i="94" l="1"/>
  <c r="E41" i="94"/>
  <c r="E46" i="72"/>
  <c r="E50" i="72"/>
  <c r="E31" i="72"/>
  <c r="E17" i="72"/>
  <c r="E37" i="94"/>
  <c r="H44" i="49"/>
  <c r="E29" i="94"/>
  <c r="I44" i="49"/>
  <c r="E14" i="94"/>
  <c r="E36" i="72"/>
  <c r="G9" i="77"/>
  <c r="J44" i="49"/>
  <c r="E37" i="72"/>
  <c r="E49" i="72"/>
  <c r="E9" i="72"/>
  <c r="E23" i="72"/>
  <c r="E19" i="72"/>
  <c r="E32" i="72"/>
  <c r="E28" i="72"/>
  <c r="G13" i="77"/>
  <c r="E33" i="72"/>
  <c r="E45" i="72"/>
  <c r="G47" i="94"/>
  <c r="E47" i="94"/>
  <c r="E9" i="77"/>
  <c r="E48" i="94"/>
  <c r="G48" i="94"/>
  <c r="E12" i="77"/>
  <c r="E14" i="77"/>
  <c r="E10" i="77"/>
  <c r="E13" i="77"/>
  <c r="E18" i="94"/>
  <c r="E28" i="94"/>
  <c r="E32" i="94"/>
  <c r="G45" i="94"/>
  <c r="E45" i="94"/>
  <c r="E35" i="94"/>
  <c r="E31" i="94"/>
  <c r="E27" i="94"/>
  <c r="G44" i="49"/>
  <c r="E41" i="72"/>
  <c r="E47" i="72"/>
  <c r="G44" i="94"/>
  <c r="E44" i="94"/>
  <c r="E8" i="77"/>
  <c r="E11" i="77"/>
  <c r="E15" i="94"/>
  <c r="E33" i="94"/>
  <c r="G40" i="94"/>
  <c r="E40" i="94"/>
  <c r="G46" i="94"/>
  <c r="E46" i="94"/>
  <c r="E42" i="72"/>
  <c r="E48" i="72"/>
  <c r="G11" i="77"/>
  <c r="J44" i="70"/>
  <c r="G50" i="72"/>
  <c r="G8" i="77"/>
  <c r="G12" i="77"/>
  <c r="D44" i="49"/>
  <c r="E18" i="72"/>
  <c r="E14" i="72"/>
  <c r="D44" i="70"/>
  <c r="I44" i="70"/>
  <c r="G49" i="72"/>
  <c r="E35" i="72"/>
  <c r="E21" i="72"/>
  <c r="H44" i="70"/>
  <c r="G48" i="72"/>
  <c r="E21" i="94"/>
  <c r="E17" i="94"/>
  <c r="E13" i="94"/>
  <c r="G44" i="70"/>
  <c r="E8" i="72"/>
  <c r="E22" i="72"/>
  <c r="E16" i="72"/>
  <c r="E10" i="72"/>
  <c r="E29" i="72"/>
  <c r="E13" i="72"/>
  <c r="E27" i="72"/>
  <c r="E38" i="72"/>
  <c r="E34" i="72"/>
  <c r="E30" i="72"/>
  <c r="E15" i="72"/>
  <c r="E24" i="72"/>
  <c r="E20" i="72"/>
  <c r="F14" i="31"/>
  <c r="F12" i="31"/>
  <c r="F13" i="31"/>
  <c r="F11" i="31"/>
  <c r="F10" i="31"/>
  <c r="D14" i="21"/>
  <c r="D15" i="21"/>
  <c r="E10" i="97" l="1"/>
  <c r="E9" i="97"/>
  <c r="E7" i="97"/>
  <c r="E13" i="97"/>
  <c r="E8" i="97"/>
  <c r="E14" i="97"/>
  <c r="D35" i="90"/>
  <c r="G35" i="90"/>
  <c r="E9" i="47"/>
  <c r="F35" i="90"/>
  <c r="F8" i="31"/>
  <c r="I7" i="90"/>
  <c r="G8" i="31" s="1"/>
  <c r="E35" i="90"/>
  <c r="D35" i="33"/>
  <c r="C59" i="99" l="1"/>
  <c r="F58" i="99"/>
  <c r="E58" i="99"/>
  <c r="E37" i="33" l="1"/>
  <c r="E38" i="33"/>
  <c r="J40" i="90"/>
  <c r="I40" i="90"/>
  <c r="I38" i="90"/>
  <c r="J38" i="90"/>
  <c r="J36" i="90"/>
  <c r="I36" i="90"/>
  <c r="I39" i="90"/>
  <c r="J39" i="90"/>
  <c r="I37" i="90"/>
  <c r="J37" i="90"/>
  <c r="I34" i="90"/>
  <c r="J34" i="90"/>
  <c r="E39" i="33"/>
  <c r="E36" i="33"/>
  <c r="E34" i="33"/>
  <c r="C35" i="33"/>
  <c r="E40" i="33"/>
  <c r="C35" i="90"/>
  <c r="F9" i="31" l="1"/>
  <c r="I35" i="90"/>
  <c r="G9" i="31" s="1"/>
  <c r="J35" i="90"/>
  <c r="E35" i="33"/>
  <c r="C14" i="21" l="1"/>
  <c r="D58" i="99" l="1"/>
  <c r="G58" i="99"/>
  <c r="C58" i="99"/>
  <c r="D59" i="99" l="1"/>
  <c r="K64" i="101" l="1"/>
  <c r="N33" i="101"/>
  <c r="L62" i="101"/>
  <c r="K62" i="101"/>
  <c r="J62" i="101"/>
  <c r="I62" i="101"/>
  <c r="L61" i="101"/>
  <c r="K61" i="101"/>
  <c r="J61" i="101"/>
  <c r="I61" i="101"/>
  <c r="L60" i="101"/>
  <c r="K60" i="101"/>
  <c r="J60" i="101"/>
  <c r="I60" i="101"/>
  <c r="L59" i="101"/>
  <c r="K59" i="101"/>
  <c r="J59" i="101"/>
  <c r="I59" i="101"/>
  <c r="N26" i="101"/>
  <c r="K51" i="101"/>
  <c r="J51" i="101"/>
  <c r="I51" i="101"/>
  <c r="N18" i="101"/>
  <c r="H47" i="101"/>
  <c r="L52" i="101"/>
  <c r="K52" i="101"/>
  <c r="J52" i="101"/>
  <c r="I52" i="101"/>
  <c r="H52" i="101"/>
  <c r="L56" i="101"/>
  <c r="K56" i="101"/>
  <c r="J56" i="101"/>
  <c r="H56" i="101"/>
  <c r="L55" i="101"/>
  <c r="K55" i="101"/>
  <c r="J55" i="101"/>
  <c r="I55" i="101"/>
  <c r="H55" i="101"/>
  <c r="L42" i="101"/>
  <c r="K42" i="101"/>
  <c r="J42" i="101"/>
  <c r="I42" i="101"/>
  <c r="H42" i="101"/>
  <c r="D42" i="101" s="1"/>
  <c r="D52" i="101" l="1"/>
  <c r="M52" i="101"/>
  <c r="M55" i="101"/>
  <c r="D55" i="101"/>
  <c r="N42" i="101"/>
  <c r="N52" i="101"/>
  <c r="N12" i="101"/>
  <c r="N56" i="101"/>
  <c r="M29" i="101"/>
  <c r="N23" i="101"/>
  <c r="N16" i="101"/>
  <c r="N21" i="101"/>
  <c r="F15" i="101"/>
  <c r="M22" i="101"/>
  <c r="M27" i="101"/>
  <c r="J47" i="101"/>
  <c r="F27" i="101"/>
  <c r="J54" i="101"/>
  <c r="L47" i="101"/>
  <c r="F18" i="101"/>
  <c r="F23" i="101"/>
  <c r="I47" i="101"/>
  <c r="D47" i="101" s="1"/>
  <c r="F17" i="101"/>
  <c r="F13" i="101"/>
  <c r="M17" i="101"/>
  <c r="F21" i="101"/>
  <c r="K48" i="101"/>
  <c r="F31" i="101"/>
  <c r="L48" i="101"/>
  <c r="F16" i="101"/>
  <c r="K54" i="101"/>
  <c r="F14" i="101"/>
  <c r="I50" i="101"/>
  <c r="J48" i="101"/>
  <c r="M20" i="101"/>
  <c r="N10" i="101"/>
  <c r="L54" i="101"/>
  <c r="M14" i="101"/>
  <c r="N14" i="101"/>
  <c r="J50" i="101"/>
  <c r="F22" i="101"/>
  <c r="N29" i="101"/>
  <c r="H61" i="101"/>
  <c r="M61" i="101" s="1"/>
  <c r="N20" i="101"/>
  <c r="I58" i="101"/>
  <c r="N27" i="101"/>
  <c r="F33" i="101"/>
  <c r="K47" i="101"/>
  <c r="M12" i="101"/>
  <c r="N22" i="101"/>
  <c r="I48" i="101"/>
  <c r="F26" i="101"/>
  <c r="F25" i="101"/>
  <c r="F29" i="101"/>
  <c r="H51" i="101"/>
  <c r="M51" i="101" s="1"/>
  <c r="J64" i="101"/>
  <c r="L58" i="101"/>
  <c r="M16" i="101"/>
  <c r="L34" i="101"/>
  <c r="E34" i="101"/>
  <c r="J34" i="101"/>
  <c r="H54" i="101"/>
  <c r="K50" i="101"/>
  <c r="M26" i="101"/>
  <c r="N25" i="101"/>
  <c r="D34" i="101"/>
  <c r="I56" i="101"/>
  <c r="I54" i="101" s="1"/>
  <c r="K34" i="101"/>
  <c r="M13" i="101"/>
  <c r="J58" i="101"/>
  <c r="H62" i="101"/>
  <c r="N31" i="101"/>
  <c r="H34" i="101"/>
  <c r="H48" i="101"/>
  <c r="L51" i="101"/>
  <c r="N55" i="101"/>
  <c r="H59" i="101"/>
  <c r="M10" i="101"/>
  <c r="M23" i="101"/>
  <c r="F52" i="101"/>
  <c r="F12" i="101"/>
  <c r="F10" i="101"/>
  <c r="M15" i="101"/>
  <c r="N17" i="101"/>
  <c r="M18" i="101"/>
  <c r="M25" i="101"/>
  <c r="M42" i="101"/>
  <c r="N13" i="101"/>
  <c r="N15" i="101"/>
  <c r="M21" i="101"/>
  <c r="F20" i="101"/>
  <c r="K58" i="101"/>
  <c r="M31" i="101"/>
  <c r="I34" i="101"/>
  <c r="H60" i="101"/>
  <c r="H64" i="101"/>
  <c r="L64" i="101"/>
  <c r="M33" i="101"/>
  <c r="I64" i="101"/>
  <c r="D60" i="101" l="1"/>
  <c r="M60" i="101"/>
  <c r="D59" i="101"/>
  <c r="F59" i="101" s="1"/>
  <c r="M59" i="101"/>
  <c r="M54" i="101"/>
  <c r="M64" i="101"/>
  <c r="M48" i="101"/>
  <c r="D62" i="101"/>
  <c r="M62" i="101"/>
  <c r="M56" i="101"/>
  <c r="D48" i="101"/>
  <c r="F48" i="101" s="1"/>
  <c r="N61" i="101"/>
  <c r="D61" i="101"/>
  <c r="D64" i="101"/>
  <c r="D54" i="101"/>
  <c r="D51" i="101"/>
  <c r="D56" i="101"/>
  <c r="J46" i="101"/>
  <c r="J65" i="101" s="1"/>
  <c r="K46" i="101"/>
  <c r="I46" i="101"/>
  <c r="I44" i="101" s="1"/>
  <c r="L46" i="101"/>
  <c r="H50" i="101"/>
  <c r="M50" i="101" s="1"/>
  <c r="F55" i="101"/>
  <c r="N51" i="101"/>
  <c r="N34" i="101"/>
  <c r="M34" i="101"/>
  <c r="N64" i="101"/>
  <c r="M47" i="101"/>
  <c r="F47" i="101"/>
  <c r="H46" i="101"/>
  <c r="N47" i="101"/>
  <c r="N54" i="101"/>
  <c r="N59" i="101"/>
  <c r="H58" i="101"/>
  <c r="L50" i="101"/>
  <c r="F60" i="101"/>
  <c r="N60" i="101"/>
  <c r="N48" i="101"/>
  <c r="F42" i="101"/>
  <c r="N62" i="101"/>
  <c r="F34" i="101"/>
  <c r="D46" i="101" l="1"/>
  <c r="M46" i="101"/>
  <c r="F62" i="101"/>
  <c r="F56" i="101"/>
  <c r="D58" i="101"/>
  <c r="M58" i="101"/>
  <c r="F61" i="101"/>
  <c r="D50" i="101"/>
  <c r="K65" i="101"/>
  <c r="K44" i="101"/>
  <c r="J44" i="101"/>
  <c r="I65" i="101"/>
  <c r="F51" i="101"/>
  <c r="N58" i="101"/>
  <c r="N50" i="101"/>
  <c r="L65" i="101"/>
  <c r="H65" i="101"/>
  <c r="N46" i="101"/>
  <c r="H44" i="101"/>
  <c r="M44" i="101" s="1"/>
  <c r="L44" i="101"/>
  <c r="F54" i="101"/>
  <c r="F64" i="101"/>
  <c r="M65" i="101" l="1"/>
  <c r="F50" i="101"/>
  <c r="E44" i="101"/>
  <c r="N65" i="101"/>
  <c r="N44" i="101"/>
  <c r="F46" i="101"/>
  <c r="D44" i="101"/>
  <c r="D65" i="101"/>
  <c r="F58" i="101"/>
  <c r="F44" i="101" l="1"/>
  <c r="F65" i="101"/>
  <c r="I13" i="90" l="1"/>
  <c r="E18" i="75"/>
  <c r="H20" i="27"/>
  <c r="H18" i="27"/>
  <c r="H17" i="27"/>
  <c r="H16" i="27"/>
  <c r="H15" i="27"/>
  <c r="H14" i="27"/>
  <c r="H13" i="27"/>
  <c r="H12" i="27"/>
  <c r="H11" i="27"/>
  <c r="H10" i="27"/>
  <c r="H9" i="27"/>
  <c r="H8" i="27"/>
  <c r="H18" i="7"/>
  <c r="H17" i="7"/>
  <c r="H16" i="7"/>
  <c r="H15" i="7"/>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G16" i="18"/>
  <c r="G14" i="18"/>
  <c r="G13" i="18"/>
  <c r="G12" i="18"/>
  <c r="G11" i="18"/>
  <c r="G10" i="18"/>
  <c r="G9" i="18"/>
  <c r="G8" i="18"/>
  <c r="G7" i="18"/>
  <c r="C15" i="21"/>
  <c r="E14" i="21"/>
  <c r="F8" i="7" l="1"/>
  <c r="H8" i="7"/>
  <c r="E8" i="7"/>
  <c r="H10" i="7"/>
  <c r="E10" i="7"/>
  <c r="H12" i="7"/>
  <c r="E12" i="7"/>
  <c r="F7" i="27"/>
  <c r="H7" i="27"/>
  <c r="E15" i="18"/>
  <c r="G15" i="18"/>
  <c r="F7" i="7"/>
  <c r="H7" i="7"/>
  <c r="E7" i="7"/>
  <c r="H9" i="7"/>
  <c r="E9" i="7"/>
  <c r="F9" i="7"/>
  <c r="H11" i="7"/>
  <c r="E11" i="7"/>
  <c r="H13" i="7"/>
  <c r="E13" i="7"/>
  <c r="E18" i="31"/>
  <c r="E20" i="31"/>
  <c r="E7" i="23"/>
  <c r="J7" i="90"/>
  <c r="J15" i="90"/>
  <c r="I15" i="90"/>
  <c r="G11" i="31" s="1"/>
  <c r="J19" i="90"/>
  <c r="I19" i="90"/>
  <c r="J23" i="90"/>
  <c r="I23" i="90"/>
  <c r="I8" i="90"/>
  <c r="J8" i="90"/>
  <c r="I12" i="90"/>
  <c r="J12" i="90"/>
  <c r="I16" i="90"/>
  <c r="J16" i="90"/>
  <c r="J20" i="90"/>
  <c r="I20" i="90"/>
  <c r="I24" i="90"/>
  <c r="J24" i="90"/>
  <c r="J11" i="90"/>
  <c r="I11" i="90"/>
  <c r="J9" i="90"/>
  <c r="I9" i="90"/>
  <c r="J17" i="90"/>
  <c r="I17" i="90"/>
  <c r="G12" i="31" s="1"/>
  <c r="J21" i="90"/>
  <c r="I21" i="90"/>
  <c r="J25" i="90"/>
  <c r="I25" i="90"/>
  <c r="E7" i="96"/>
  <c r="E8" i="23"/>
  <c r="E8" i="21"/>
  <c r="E12" i="21"/>
  <c r="E20" i="18"/>
  <c r="E34" i="18"/>
  <c r="E36" i="18"/>
  <c r="E40" i="18"/>
  <c r="E42" i="18"/>
  <c r="J10" i="90"/>
  <c r="I10" i="90"/>
  <c r="I14" i="90"/>
  <c r="G10" i="31" s="1"/>
  <c r="J14" i="90"/>
  <c r="I18" i="90"/>
  <c r="G13" i="31" s="1"/>
  <c r="J18" i="90"/>
  <c r="J22" i="90"/>
  <c r="I22" i="90"/>
  <c r="J26" i="90"/>
  <c r="I26" i="90"/>
  <c r="G14" i="31" s="1"/>
  <c r="E7" i="5"/>
  <c r="E47" i="70"/>
  <c r="J13" i="90"/>
  <c r="E17" i="18"/>
  <c r="E21" i="18"/>
  <c r="E35" i="18"/>
  <c r="E37" i="18"/>
  <c r="E39" i="18"/>
  <c r="E41" i="18"/>
  <c r="F8" i="27"/>
  <c r="F10" i="27"/>
  <c r="F12" i="27"/>
  <c r="F14" i="27"/>
  <c r="F16" i="27"/>
  <c r="E34" i="70"/>
  <c r="G13" i="72"/>
  <c r="G37" i="72"/>
  <c r="G41" i="72"/>
  <c r="G45" i="72"/>
  <c r="G47" i="72"/>
  <c r="E24" i="73"/>
  <c r="E17" i="31"/>
  <c r="E9" i="29"/>
  <c r="E9" i="50"/>
  <c r="E16" i="18"/>
  <c r="E9" i="5"/>
  <c r="E13" i="5"/>
  <c r="E15" i="21"/>
  <c r="E8" i="18"/>
  <c r="E10" i="18"/>
  <c r="E12" i="18"/>
  <c r="E14" i="18"/>
  <c r="E52" i="49"/>
  <c r="E11" i="50"/>
  <c r="E7" i="18"/>
  <c r="E11" i="18"/>
  <c r="E13" i="18"/>
  <c r="F24" i="69"/>
  <c r="E36" i="70"/>
  <c r="G8" i="72"/>
  <c r="G32" i="72"/>
  <c r="G36" i="72"/>
  <c r="E10" i="73"/>
  <c r="E14" i="73"/>
  <c r="E18" i="73"/>
  <c r="E26" i="73"/>
  <c r="E15" i="75"/>
  <c r="E45" i="70"/>
  <c r="E54" i="49"/>
  <c r="G13" i="94"/>
  <c r="E13" i="75"/>
  <c r="E11" i="5"/>
  <c r="E19" i="18"/>
  <c r="E19" i="75"/>
  <c r="E18" i="18"/>
  <c r="G29" i="94"/>
  <c r="E19" i="33"/>
  <c r="E9" i="21"/>
  <c r="G14" i="94"/>
  <c r="G16" i="94"/>
  <c r="G20" i="94"/>
  <c r="G22" i="94"/>
  <c r="G24" i="94"/>
  <c r="G32" i="94"/>
  <c r="G34" i="94"/>
  <c r="G41" i="94"/>
  <c r="F17" i="69"/>
  <c r="F21" i="69"/>
  <c r="E12" i="70"/>
  <c r="E20" i="70"/>
  <c r="G17" i="72"/>
  <c r="G31" i="72"/>
  <c r="E9" i="18"/>
  <c r="E18" i="49"/>
  <c r="G9" i="72"/>
  <c r="G24" i="72"/>
  <c r="E26" i="49"/>
  <c r="E23" i="31"/>
  <c r="F10" i="69"/>
  <c r="G21" i="94"/>
  <c r="E26" i="75"/>
  <c r="E7" i="33"/>
  <c r="E22" i="18"/>
  <c r="E24" i="18"/>
  <c r="E26" i="18"/>
  <c r="E28" i="18"/>
  <c r="E30" i="18"/>
  <c r="E32" i="18"/>
  <c r="E7" i="29"/>
  <c r="E8" i="46"/>
  <c r="E9" i="96"/>
  <c r="E7" i="54"/>
  <c r="E10" i="23"/>
  <c r="E10" i="21"/>
  <c r="E7" i="50"/>
  <c r="E8" i="47"/>
  <c r="E23" i="18"/>
  <c r="E25" i="18"/>
  <c r="E27" i="18"/>
  <c r="E29" i="18"/>
  <c r="E31" i="18"/>
  <c r="E33" i="18"/>
  <c r="E55" i="70"/>
  <c r="G14" i="72"/>
  <c r="G18" i="72"/>
  <c r="G28" i="72"/>
  <c r="G35" i="72"/>
  <c r="E11" i="73"/>
  <c r="E15" i="73"/>
  <c r="E23" i="73"/>
  <c r="E34" i="49"/>
  <c r="E42" i="49"/>
  <c r="G10" i="94"/>
  <c r="E47" i="49"/>
  <c r="G30" i="94"/>
  <c r="E12" i="75"/>
  <c r="F8" i="69"/>
  <c r="F14" i="69"/>
  <c r="E42" i="70"/>
  <c r="E49" i="70"/>
  <c r="E53" i="70"/>
  <c r="G21" i="72"/>
  <c r="G27" i="72"/>
  <c r="G46" i="72"/>
  <c r="E9" i="73"/>
  <c r="E13" i="73"/>
  <c r="E25" i="73"/>
  <c r="F44" i="49"/>
  <c r="E31" i="49"/>
  <c r="E35" i="49"/>
  <c r="E45" i="49"/>
  <c r="G9" i="94"/>
  <c r="G31" i="94"/>
  <c r="E7" i="75"/>
  <c r="E10" i="75"/>
  <c r="E20" i="75"/>
  <c r="E38" i="18"/>
  <c r="F11" i="7"/>
  <c r="F16" i="7"/>
  <c r="F18" i="7"/>
  <c r="F6" i="69"/>
  <c r="E16" i="33"/>
  <c r="C13" i="31"/>
  <c r="E32" i="70"/>
  <c r="E19" i="31"/>
  <c r="E21" i="31"/>
  <c r="E13" i="33"/>
  <c r="C11" i="31"/>
  <c r="D13" i="31"/>
  <c r="E20" i="33"/>
  <c r="E23" i="33"/>
  <c r="E14" i="5"/>
  <c r="E9" i="46"/>
  <c r="E8" i="96"/>
  <c r="E8" i="29"/>
  <c r="F18" i="27"/>
  <c r="E16" i="70"/>
  <c r="E8" i="33"/>
  <c r="E11" i="33"/>
  <c r="D11" i="31"/>
  <c r="C12" i="31"/>
  <c r="E24" i="33"/>
  <c r="C14" i="31"/>
  <c r="F12" i="7"/>
  <c r="E15" i="7"/>
  <c r="F17" i="7"/>
  <c r="E24" i="70"/>
  <c r="E35" i="70"/>
  <c r="D8" i="31"/>
  <c r="E9" i="33"/>
  <c r="D10" i="31"/>
  <c r="E25" i="33"/>
  <c r="E8" i="70"/>
  <c r="E22" i="31"/>
  <c r="C8" i="31"/>
  <c r="E10" i="33"/>
  <c r="E12" i="33"/>
  <c r="C10" i="31"/>
  <c r="E15" i="33"/>
  <c r="D12" i="31"/>
  <c r="E21" i="33"/>
  <c r="D14" i="31"/>
  <c r="C24" i="26"/>
  <c r="C19" i="26"/>
  <c r="C13" i="26"/>
  <c r="C28" i="26"/>
  <c r="C23" i="26"/>
  <c r="C17" i="26"/>
  <c r="C27" i="26"/>
  <c r="C22" i="26"/>
  <c r="C16" i="26"/>
  <c r="C11" i="26"/>
  <c r="C26" i="26"/>
  <c r="C20" i="26"/>
  <c r="E8" i="5"/>
  <c r="E12" i="5"/>
  <c r="E7" i="46"/>
  <c r="E9" i="23"/>
  <c r="E7" i="21"/>
  <c r="E11" i="21"/>
  <c r="E8" i="50"/>
  <c r="E7" i="47"/>
  <c r="F9" i="27"/>
  <c r="F11" i="27"/>
  <c r="F15" i="27"/>
  <c r="F17" i="27"/>
  <c r="F20" i="27"/>
  <c r="F18" i="69"/>
  <c r="F22" i="69"/>
  <c r="E11" i="49"/>
  <c r="E23" i="49"/>
  <c r="E8" i="75"/>
  <c r="C15" i="26"/>
  <c r="F12" i="69"/>
  <c r="F19" i="69"/>
  <c r="E15" i="70"/>
  <c r="E23" i="70"/>
  <c r="E54" i="70"/>
  <c r="G10" i="72"/>
  <c r="G30" i="72"/>
  <c r="E8" i="49"/>
  <c r="E15" i="49"/>
  <c r="E20" i="49"/>
  <c r="C12" i="26"/>
  <c r="F7" i="69"/>
  <c r="F9" i="69"/>
  <c r="F16" i="69"/>
  <c r="F23" i="69"/>
  <c r="E39" i="70"/>
  <c r="E48" i="70"/>
  <c r="E52" i="70"/>
  <c r="G16" i="72"/>
  <c r="E10" i="49"/>
  <c r="E22" i="49"/>
  <c r="F11" i="69"/>
  <c r="F13" i="69"/>
  <c r="F20" i="69"/>
  <c r="E10" i="70"/>
  <c r="E18" i="70"/>
  <c r="E26" i="70"/>
  <c r="E29" i="70"/>
  <c r="G15" i="72"/>
  <c r="G20" i="72"/>
  <c r="G22" i="72"/>
  <c r="G42" i="72"/>
  <c r="E8" i="73"/>
  <c r="E12" i="73"/>
  <c r="E16" i="73"/>
  <c r="E22" i="73"/>
  <c r="E14" i="49"/>
  <c r="E24" i="49"/>
  <c r="E25" i="49"/>
  <c r="E33" i="49"/>
  <c r="E39" i="49"/>
  <c r="G8" i="94"/>
  <c r="G15" i="94"/>
  <c r="G17" i="94"/>
  <c r="G28" i="94"/>
  <c r="G33" i="94"/>
  <c r="G35" i="94"/>
  <c r="E9" i="75"/>
  <c r="E11" i="75"/>
  <c r="E14" i="75"/>
  <c r="E16" i="75"/>
  <c r="C9" i="26"/>
  <c r="E38" i="49"/>
  <c r="E48" i="49"/>
  <c r="E53" i="49"/>
  <c r="G18" i="94"/>
  <c r="G27" i="94"/>
  <c r="G37" i="94"/>
  <c r="E22" i="75"/>
  <c r="E23" i="75"/>
  <c r="C10" i="26"/>
  <c r="C14" i="26"/>
  <c r="C18" i="26"/>
  <c r="C21" i="26"/>
  <c r="C25" i="26"/>
  <c r="E24" i="75"/>
  <c r="E17" i="75"/>
  <c r="E21" i="75"/>
  <c r="E25" i="75"/>
  <c r="G19" i="94"/>
  <c r="G23" i="94"/>
  <c r="E29" i="49"/>
  <c r="E37" i="49"/>
  <c r="E41" i="49"/>
  <c r="E36" i="49"/>
  <c r="E9" i="49"/>
  <c r="E13" i="49"/>
  <c r="E17" i="49"/>
  <c r="E21" i="49"/>
  <c r="C44" i="49"/>
  <c r="E19" i="49"/>
  <c r="E32" i="49"/>
  <c r="E40" i="49"/>
  <c r="E30" i="49"/>
  <c r="E46" i="49"/>
  <c r="E51" i="49"/>
  <c r="E17" i="73"/>
  <c r="G34" i="72"/>
  <c r="G38" i="72"/>
  <c r="G19" i="72"/>
  <c r="G23" i="72"/>
  <c r="G29" i="72"/>
  <c r="G33" i="72"/>
  <c r="E38" i="70"/>
  <c r="E11" i="70"/>
  <c r="E40" i="70"/>
  <c r="E13" i="70"/>
  <c r="E17" i="70"/>
  <c r="E21" i="70"/>
  <c r="E22" i="70"/>
  <c r="E30" i="70"/>
  <c r="E19" i="70"/>
  <c r="E37" i="70"/>
  <c r="E46" i="70"/>
  <c r="E9" i="70"/>
  <c r="E14" i="70"/>
  <c r="E25" i="70"/>
  <c r="E31" i="70"/>
  <c r="C44" i="70"/>
  <c r="E33" i="70"/>
  <c r="E41" i="70"/>
  <c r="F44" i="70"/>
  <c r="F15" i="69"/>
  <c r="E7" i="27"/>
  <c r="E8" i="27"/>
  <c r="E9" i="27"/>
  <c r="E10" i="27"/>
  <c r="E11" i="27"/>
  <c r="E12" i="27"/>
  <c r="E13" i="27"/>
  <c r="E14" i="27"/>
  <c r="E15" i="27"/>
  <c r="E16" i="27"/>
  <c r="E17" i="27"/>
  <c r="E18" i="27"/>
  <c r="E20" i="27"/>
  <c r="F13" i="27"/>
  <c r="E16" i="7"/>
  <c r="E17" i="7"/>
  <c r="E18" i="7"/>
  <c r="F10" i="7"/>
  <c r="F13" i="7"/>
  <c r="F15" i="7"/>
  <c r="E10" i="5"/>
  <c r="E14" i="33"/>
  <c r="E18" i="33"/>
  <c r="E22" i="33"/>
  <c r="E26" i="33"/>
  <c r="E17" i="33"/>
  <c r="E10" i="31" l="1"/>
  <c r="C9" i="31"/>
  <c r="E11" i="31"/>
  <c r="E13" i="31"/>
  <c r="D9" i="31"/>
  <c r="E14" i="31"/>
  <c r="E12" i="31"/>
  <c r="E8" i="31"/>
  <c r="E44" i="49"/>
  <c r="E44" i="70"/>
  <c r="E9" i="31" l="1"/>
  <c r="D60" i="99" l="1"/>
  <c r="C60" i="99" l="1"/>
</calcChain>
</file>

<file path=xl/sharedStrings.xml><?xml version="1.0" encoding="utf-8"?>
<sst xmlns="http://schemas.openxmlformats.org/spreadsheetml/2006/main" count="1139" uniqueCount="486">
  <si>
    <t>Total</t>
  </si>
  <si>
    <t>(d)</t>
  </si>
  <si>
    <t>(a-c)</t>
  </si>
  <si>
    <t>(b-d)</t>
  </si>
  <si>
    <t>TOTAL</t>
  </si>
  <si>
    <t xml:space="preserve"> </t>
  </si>
  <si>
    <t>TIER 1</t>
  </si>
  <si>
    <t>TIER 2</t>
  </si>
  <si>
    <t>Capital</t>
  </si>
  <si>
    <t>investors@caixabank.com</t>
  </si>
  <si>
    <t>BPI</t>
  </si>
  <si>
    <t>Stage 1</t>
  </si>
  <si>
    <t>Stage 2</t>
  </si>
  <si>
    <t>Stage 3</t>
  </si>
  <si>
    <t>Net Stable Funding Ratio (NSFR)</t>
  </si>
  <si>
    <t>MREL</t>
  </si>
  <si>
    <t>CET1</t>
  </si>
  <si>
    <t>LTV ≤ 40%</t>
  </si>
  <si>
    <t>40% &lt; LTV ≤ 60%</t>
  </si>
  <si>
    <t>60% &lt; LTV ≤ 80%</t>
  </si>
  <si>
    <t>LTV &gt; 80%</t>
  </si>
  <si>
    <t>+34 93 404 30 32</t>
  </si>
  <si>
    <t>ROE</t>
  </si>
  <si>
    <t>2. P&amp;L</t>
  </si>
  <si>
    <t>Investor Relations</t>
  </si>
  <si>
    <t>€ Million</t>
  </si>
  <si>
    <r>
      <t>VidaCaixa</t>
    </r>
    <r>
      <rPr>
        <b/>
        <vertAlign val="superscript"/>
        <sz val="14"/>
        <color rgb="FF000000"/>
        <rFont val="Calibri"/>
        <family val="2"/>
      </rPr>
      <t>(1)</t>
    </r>
  </si>
  <si>
    <t>En millones de euros</t>
  </si>
  <si>
    <t>30.06.23</t>
  </si>
  <si>
    <t>30.09.23</t>
  </si>
  <si>
    <t>Check1</t>
  </si>
  <si>
    <t>Check2</t>
  </si>
  <si>
    <t>Check3</t>
  </si>
  <si>
    <t>(a)</t>
  </si>
  <si>
    <t>(b)</t>
  </si>
  <si>
    <t>(c)</t>
  </si>
  <si>
    <t>31.12.23</t>
  </si>
  <si>
    <t>ROTE</t>
  </si>
  <si>
    <t>ROA</t>
  </si>
  <si>
    <t>RORWA</t>
  </si>
  <si>
    <t>Promemoria:</t>
  </si>
  <si>
    <t>31.03.24</t>
  </si>
  <si>
    <t>31 Mar. 2024</t>
  </si>
  <si>
    <t>INDICADORES FINANCIEROS (12 últimos meses)</t>
  </si>
  <si>
    <t xml:space="preserve">Senior preferred </t>
  </si>
  <si>
    <t>Senior non-preferred</t>
  </si>
  <si>
    <t xml:space="preserve">Additional Tier 1 </t>
  </si>
  <si>
    <t>NSFR</t>
  </si>
  <si>
    <t>LTD</t>
  </si>
  <si>
    <t>a</t>
  </si>
  <si>
    <t>b</t>
  </si>
  <si>
    <t>b/a</t>
  </si>
  <si>
    <t>b/a -1</t>
  </si>
  <si>
    <t>LCR</t>
  </si>
  <si>
    <r>
      <t>ROE</t>
    </r>
    <r>
      <rPr>
        <vertAlign val="superscript"/>
        <sz val="14"/>
        <color rgb="FF000000"/>
        <rFont val="Calibri"/>
        <family val="2"/>
      </rPr>
      <t>(3)</t>
    </r>
  </si>
  <si>
    <r>
      <t>ROTE</t>
    </r>
    <r>
      <rPr>
        <vertAlign val="superscript"/>
        <sz val="14"/>
        <color rgb="FF000000"/>
        <rFont val="Calibri"/>
        <family val="2"/>
      </rPr>
      <t>(3)</t>
    </r>
  </si>
  <si>
    <t>30.06.24</t>
  </si>
  <si>
    <t>30 Jun. 2024</t>
  </si>
  <si>
    <t>&gt;2026</t>
  </si>
  <si>
    <t>CaixaBank Group</t>
  </si>
  <si>
    <t>1. Key figures</t>
  </si>
  <si>
    <t>3. Balance Sheet</t>
  </si>
  <si>
    <t>4. Business Segments</t>
  </si>
  <si>
    <r>
      <rPr>
        <b/>
        <sz val="15"/>
        <color rgb="FF00B0F0"/>
        <rFont val="Calibri"/>
        <family val="2"/>
        <scheme val="minor"/>
      </rPr>
      <t xml:space="preserve">1.1 </t>
    </r>
    <r>
      <rPr>
        <sz val="15"/>
        <rFont val="Calibri"/>
        <family val="2"/>
        <scheme val="minor"/>
      </rPr>
      <t>Key Figures</t>
    </r>
  </si>
  <si>
    <r>
      <rPr>
        <b/>
        <sz val="15"/>
        <color rgb="FF00B0F0"/>
        <rFont val="Calibri"/>
        <family val="2"/>
        <scheme val="minor"/>
      </rPr>
      <t>2.1</t>
    </r>
    <r>
      <rPr>
        <sz val="15"/>
        <rFont val="Calibri"/>
        <family val="2"/>
        <scheme val="minor"/>
      </rPr>
      <t xml:space="preserve">   P&amp;L (annual)</t>
    </r>
  </si>
  <si>
    <r>
      <rPr>
        <b/>
        <sz val="15"/>
        <color rgb="FF00B0F0"/>
        <rFont val="Calibri"/>
        <family val="2"/>
        <scheme val="minor"/>
      </rPr>
      <t xml:space="preserve">3.1  </t>
    </r>
    <r>
      <rPr>
        <sz val="15"/>
        <rFont val="Calibri"/>
        <family val="2"/>
        <scheme val="minor"/>
      </rPr>
      <t xml:space="preserve"> Balance sheet</t>
    </r>
  </si>
  <si>
    <r>
      <rPr>
        <b/>
        <sz val="15"/>
        <color rgb="FF00B0F0"/>
        <rFont val="Calibri"/>
        <family val="2"/>
        <scheme val="minor"/>
      </rPr>
      <t xml:space="preserve">4.1 </t>
    </r>
    <r>
      <rPr>
        <sz val="15"/>
        <rFont val="Calibri"/>
        <family val="2"/>
        <scheme val="minor"/>
      </rPr>
      <t xml:space="preserve">  Segment P&amp;L (annual)</t>
    </r>
  </si>
  <si>
    <r>
      <rPr>
        <b/>
        <sz val="15"/>
        <color rgb="FF00B0F0"/>
        <rFont val="Calibri"/>
        <family val="2"/>
        <scheme val="minor"/>
      </rPr>
      <t>2.2</t>
    </r>
    <r>
      <rPr>
        <sz val="15"/>
        <rFont val="Calibri"/>
        <family val="2"/>
        <scheme val="minor"/>
      </rPr>
      <t xml:space="preserve">   P&amp;L (quarterly)</t>
    </r>
  </si>
  <si>
    <r>
      <rPr>
        <b/>
        <sz val="15"/>
        <color rgb="FF00B0F0"/>
        <rFont val="Calibri"/>
        <family val="2"/>
        <scheme val="minor"/>
      </rPr>
      <t xml:space="preserve">3.2 </t>
    </r>
    <r>
      <rPr>
        <sz val="15"/>
        <rFont val="Calibri"/>
        <family val="2"/>
        <scheme val="minor"/>
      </rPr>
      <t xml:space="preserve">  Customer Loans</t>
    </r>
  </si>
  <si>
    <r>
      <rPr>
        <b/>
        <sz val="15"/>
        <color rgb="FF00B0F0"/>
        <rFont val="Calibri"/>
        <family val="2"/>
        <scheme val="minor"/>
      </rPr>
      <t xml:space="preserve">4.2  </t>
    </r>
    <r>
      <rPr>
        <sz val="15"/>
        <rFont val="Calibri"/>
        <family val="2"/>
        <scheme val="minor"/>
      </rPr>
      <t xml:space="preserve"> Bancassurance P&amp;L</t>
    </r>
  </si>
  <si>
    <r>
      <rPr>
        <b/>
        <sz val="15"/>
        <color rgb="FF00B0F0"/>
        <rFont val="Calibri"/>
        <family val="2"/>
      </rPr>
      <t>2.3</t>
    </r>
    <r>
      <rPr>
        <sz val="15"/>
        <rFont val="Calibri"/>
        <family val="2"/>
        <scheme val="minor"/>
      </rPr>
      <t xml:space="preserve">   Return on average total assets</t>
    </r>
  </si>
  <si>
    <r>
      <rPr>
        <b/>
        <sz val="15"/>
        <color rgb="FF00B0F0"/>
        <rFont val="Calibri"/>
        <family val="2"/>
      </rPr>
      <t>3.3</t>
    </r>
    <r>
      <rPr>
        <sz val="15"/>
        <rFont val="Calibri"/>
        <family val="2"/>
        <scheme val="minor"/>
      </rPr>
      <t xml:space="preserve">   Customer Funds</t>
    </r>
  </si>
  <si>
    <r>
      <rPr>
        <b/>
        <sz val="15"/>
        <color rgb="FF00B0F0"/>
        <rFont val="Calibri"/>
        <family val="2"/>
        <scheme val="minor"/>
      </rPr>
      <t xml:space="preserve">4.3  </t>
    </r>
    <r>
      <rPr>
        <sz val="15"/>
        <rFont val="Calibri"/>
        <family val="2"/>
        <scheme val="minor"/>
      </rPr>
      <t xml:space="preserve"> Bancassurance Balance Sheet</t>
    </r>
  </si>
  <si>
    <r>
      <rPr>
        <b/>
        <sz val="15"/>
        <color rgb="FF00B0F0"/>
        <rFont val="Calibri"/>
        <family val="2"/>
      </rPr>
      <t>2.4</t>
    </r>
    <r>
      <rPr>
        <sz val="15"/>
        <rFont val="Calibri"/>
        <family val="2"/>
        <scheme val="minor"/>
      </rPr>
      <t xml:space="preserve">   Yields and Costs</t>
    </r>
  </si>
  <si>
    <r>
      <rPr>
        <b/>
        <sz val="15"/>
        <color rgb="FF00B0F0"/>
        <rFont val="Calibri"/>
        <family val="2"/>
      </rPr>
      <t>3.4</t>
    </r>
    <r>
      <rPr>
        <sz val="15"/>
        <rFont val="Calibri"/>
        <family val="2"/>
        <scheme val="minor"/>
      </rPr>
      <t xml:space="preserve">   Asset quality</t>
    </r>
  </si>
  <si>
    <r>
      <rPr>
        <b/>
        <sz val="15"/>
        <color rgb="FF00B0F0"/>
        <rFont val="Calibri"/>
        <family val="2"/>
        <scheme val="minor"/>
      </rPr>
      <t>4.4</t>
    </r>
    <r>
      <rPr>
        <sz val="15"/>
        <rFont val="Calibri"/>
        <family val="2"/>
        <scheme val="minor"/>
      </rPr>
      <t xml:space="preserve">   Insurance P&amp;L</t>
    </r>
  </si>
  <si>
    <r>
      <rPr>
        <b/>
        <sz val="15"/>
        <color rgb="FF00B0F0"/>
        <rFont val="Calibri"/>
        <family val="2"/>
      </rPr>
      <t>2.5</t>
    </r>
    <r>
      <rPr>
        <sz val="15"/>
        <rFont val="Calibri"/>
        <family val="2"/>
        <scheme val="minor"/>
      </rPr>
      <t xml:space="preserve">   Revenues from services</t>
    </r>
  </si>
  <si>
    <r>
      <rPr>
        <b/>
        <sz val="15"/>
        <color rgb="FF00B0F0"/>
        <rFont val="Calibri"/>
        <family val="2"/>
      </rPr>
      <t>3.5</t>
    </r>
    <r>
      <rPr>
        <sz val="15"/>
        <rFont val="Calibri"/>
        <family val="2"/>
        <scheme val="minor"/>
      </rPr>
      <t xml:space="preserve">   IFRS9 Stages</t>
    </r>
  </si>
  <si>
    <r>
      <rPr>
        <b/>
        <sz val="15"/>
        <color rgb="FF00B0F0"/>
        <rFont val="Calibri"/>
        <family val="2"/>
        <scheme val="minor"/>
      </rPr>
      <t>4.5</t>
    </r>
    <r>
      <rPr>
        <sz val="15"/>
        <rFont val="Calibri"/>
        <family val="2"/>
        <scheme val="minor"/>
      </rPr>
      <t xml:space="preserve">   BPI P&amp;L</t>
    </r>
  </si>
  <si>
    <r>
      <rPr>
        <b/>
        <sz val="15"/>
        <color rgb="FF00B0F0"/>
        <rFont val="Calibri"/>
        <family val="2"/>
      </rPr>
      <t>2.6</t>
    </r>
    <r>
      <rPr>
        <sz val="15"/>
        <rFont val="Calibri"/>
        <family val="2"/>
        <scheme val="minor"/>
      </rPr>
      <t xml:space="preserve">   Wealth management revenues</t>
    </r>
  </si>
  <si>
    <r>
      <rPr>
        <b/>
        <sz val="15"/>
        <color rgb="FF00B0F0"/>
        <rFont val="Calibri"/>
        <family val="2"/>
      </rPr>
      <t>3.6</t>
    </r>
    <r>
      <rPr>
        <sz val="15"/>
        <rFont val="Calibri"/>
        <family val="2"/>
        <scheme val="minor"/>
      </rPr>
      <t xml:space="preserve">   Residential mortgages LtV</t>
    </r>
  </si>
  <si>
    <r>
      <rPr>
        <b/>
        <sz val="15"/>
        <color rgb="FF00B0F0"/>
        <rFont val="Calibri"/>
        <family val="2"/>
        <scheme val="minor"/>
      </rPr>
      <t>4.6</t>
    </r>
    <r>
      <rPr>
        <sz val="15"/>
        <rFont val="Calibri"/>
        <family val="2"/>
        <scheme val="minor"/>
      </rPr>
      <t xml:space="preserve">   BPI Balance Sheet</t>
    </r>
  </si>
  <si>
    <r>
      <rPr>
        <b/>
        <sz val="15"/>
        <color rgb="FF00B0F0"/>
        <rFont val="Calibri"/>
        <family val="2"/>
      </rPr>
      <t>2.7</t>
    </r>
    <r>
      <rPr>
        <sz val="15"/>
        <rFont val="Calibri"/>
        <family val="2"/>
        <scheme val="minor"/>
      </rPr>
      <t xml:space="preserve">   Protection insurance revenues</t>
    </r>
  </si>
  <si>
    <r>
      <rPr>
        <b/>
        <sz val="15"/>
        <color rgb="FF00B0F0"/>
        <rFont val="Calibri"/>
        <family val="2"/>
      </rPr>
      <t>3.7</t>
    </r>
    <r>
      <rPr>
        <sz val="15"/>
        <rFont val="Calibri"/>
        <family val="2"/>
        <scheme val="minor"/>
      </rPr>
      <t xml:space="preserve">   Solvency</t>
    </r>
  </si>
  <si>
    <r>
      <rPr>
        <b/>
        <sz val="15"/>
        <color rgb="FF00B0F0"/>
        <rFont val="Calibri"/>
        <family val="2"/>
      </rPr>
      <t>2.8</t>
    </r>
    <r>
      <rPr>
        <sz val="15"/>
        <rFont val="Calibri"/>
        <family val="2"/>
        <scheme val="minor"/>
      </rPr>
      <t xml:space="preserve">   Banking fees</t>
    </r>
  </si>
  <si>
    <r>
      <rPr>
        <b/>
        <sz val="15"/>
        <color rgb="FF00B0F0"/>
        <rFont val="Calibri"/>
        <family val="2"/>
      </rPr>
      <t>3.8</t>
    </r>
    <r>
      <rPr>
        <sz val="15"/>
        <rFont val="Calibri"/>
        <family val="2"/>
        <scheme val="minor"/>
      </rPr>
      <t xml:space="preserve">   Liquidity and financing structure</t>
    </r>
  </si>
  <si>
    <r>
      <rPr>
        <b/>
        <sz val="15"/>
        <color rgb="FF00B0F0"/>
        <rFont val="Calibri"/>
        <family val="2"/>
      </rPr>
      <t xml:space="preserve">2.9  </t>
    </r>
    <r>
      <rPr>
        <sz val="15"/>
        <rFont val="Calibri"/>
        <family val="2"/>
        <scheme val="minor"/>
      </rPr>
      <t xml:space="preserve"> Income from investments</t>
    </r>
  </si>
  <si>
    <r>
      <rPr>
        <b/>
        <sz val="15"/>
        <color rgb="FF00B0F0"/>
        <rFont val="Calibri"/>
        <family val="2"/>
      </rPr>
      <t>2.10</t>
    </r>
    <r>
      <rPr>
        <sz val="15"/>
        <rFont val="Calibri"/>
        <family val="2"/>
        <scheme val="minor"/>
      </rPr>
      <t xml:space="preserve"> Trading income</t>
    </r>
  </si>
  <si>
    <r>
      <rPr>
        <b/>
        <sz val="15"/>
        <color rgb="FF00B0F0"/>
        <rFont val="Calibri"/>
        <family val="2"/>
      </rPr>
      <t>2.11</t>
    </r>
    <r>
      <rPr>
        <sz val="15"/>
        <rFont val="Calibri"/>
        <family val="2"/>
        <scheme val="minor"/>
      </rPr>
      <t xml:space="preserve"> Other operating income &amp; exp.</t>
    </r>
  </si>
  <si>
    <r>
      <rPr>
        <b/>
        <sz val="15"/>
        <color rgb="FF00B0F0"/>
        <rFont val="Calibri"/>
        <family val="2"/>
      </rPr>
      <t>2.12</t>
    </r>
    <r>
      <rPr>
        <sz val="15"/>
        <rFont val="Calibri"/>
        <family val="2"/>
        <scheme val="minor"/>
      </rPr>
      <t xml:space="preserve"> Operating expenses</t>
    </r>
  </si>
  <si>
    <r>
      <rPr>
        <b/>
        <sz val="15"/>
        <color rgb="FF00B0F0"/>
        <rFont val="Calibri"/>
        <family val="2"/>
      </rPr>
      <t>2.13</t>
    </r>
    <r>
      <rPr>
        <sz val="15"/>
        <rFont val="Calibri"/>
        <family val="2"/>
        <scheme val="minor"/>
      </rPr>
      <t xml:space="preserve"> Impairment losses</t>
    </r>
  </si>
  <si>
    <r>
      <rPr>
        <b/>
        <sz val="15"/>
        <color rgb="FF00B0F0"/>
        <rFont val="Calibri"/>
        <family val="2"/>
      </rPr>
      <t>2.14</t>
    </r>
    <r>
      <rPr>
        <sz val="15"/>
        <rFont val="Calibri"/>
        <family val="2"/>
        <scheme val="minor"/>
      </rPr>
      <t xml:space="preserve"> Gains/Losses on disposal of assets</t>
    </r>
  </si>
  <si>
    <r>
      <rPr>
        <b/>
        <sz val="15"/>
        <color rgb="FF00B0F0"/>
        <rFont val="Calibri"/>
        <family val="2"/>
      </rPr>
      <t>2.15</t>
    </r>
    <r>
      <rPr>
        <sz val="15"/>
        <rFont val="Calibri"/>
        <family val="2"/>
        <scheme val="minor"/>
      </rPr>
      <t xml:space="preserve"> Revenues reconciliation</t>
    </r>
  </si>
  <si>
    <t xml:space="preserve">                    DISCLAIMER</t>
  </si>
  <si>
    <t xml:space="preserve">                                      NOTES</t>
  </si>
  <si>
    <t>Disclaimer</t>
  </si>
  <si>
    <t>This document is intended exclusively for information purposes and does not aim to provide financial advice or constitutes in any way an offer to sell, exchange, or acquire, or an invitation to acquire any type of security or any financial service or product of CaixaBank, S.A. (hereinafter, “CaixaBank” or the “Company” indistinctly) or of any other company mentioned herein. Anyone who purchases a security at any time must do so solely on the basis of their own judgement and/or the suitability of the security for their own purposes, and exclusively on the basis of the public information set out in the documentation drawn up and registered by the issuer in the context of the specific security issue or offer, having availed themselves of the corresponding professional advice if they consider this necessary or appropriate in accordance with the circumstances, and not on the basis of the information set out in this document.</t>
  </si>
  <si>
    <t>This document may contain statements relating to projections or estimates in respect of future business or returns, of a financial and non-financial nature (e.g. ESG performance targets), particularly in relation to information regarding investments and investees,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matters, regulatory and government requirements, fluctuations in national or international stock markets or in interest and exchange rates, changes in the financial position or our customers, debtors or counterparties, as well as our capacity to meet ESG expectations and obligations, which can mainly depend on the actions of third parties, such as our decarbonisation targets, etc. These risk factors, together with any others mentioned in past or future reports, could adversely affect our business and the levels of performance and results described, including the ESG performance targets, which may differ substantially. Other unknown or unforeseeable factors, or in which there is a degree of uncertainty about their performance and/or potential impact, could also make the results or outcome differ significantly from those described in our projections and estimates.</t>
  </si>
  <si>
    <t xml:space="preserve">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such as in the specific case of Banco Portugués de Investimento (BPI). Therefore, certain aspects of the information provided herein may not match the financial information reported by this bank. </t>
  </si>
  <si>
    <t>This document features data supplied by third parties generally considered to be reliable information sources. However, the accuracy of the data has not been verified. None of the directors, officers or employees of the company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make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t>
  </si>
  <si>
    <t>This report contains a number of the Alternative Performance Measures (APMs) set out in the Guidelines on Alternative Performance Measures published by the European Securities and Markets Authority on 5 October 2015 (ESMA/2015/1415) (“the ESMA Guidelines”) so as to provide a clearer picture of the company’s financial performance and situation. Please be advised that these APMs have not been audited. These measures constitute additional information and should be treated accordingly. In no event are they intended to replace the financial information drawn up in accordance with International Financial Reporting Standards (IFRS). Moreover, the way the Group defines and calculates these measures may differ to the way similar measures are calculated by other companies. As such, they may not be comparable. Please consult the report's section that includes the details of the APMs used. The report also provides a reconciliation between certain management indicators and the indicators presented in the consolidated financial statements prepared under IFRS. The Group has applied IFRS 17: "Insurance Contracts" and IFRS 9: "Financial Instruments" to the assets and liabilities under the insurance business as of 1 January 2023 and hence the income statement for the fiscal year 2022 and the balance sheet at 31 December 2022 have been restated for comparative purposes. The Group has also considered the IFRS 9 requirements, an accounting standard that it had already been applying to recognise and measure its financial assets and liabilities in its banking business. The financial information published in the Business Activity and Results Report of the first quarter of 2023 has been restated in the second quarter after obtaining more detailed information (Other Relevant Information of 5 May 2023). See ‘Relevant aspects in the half’ and ‘IFRS 17 and IFRS 9 Restatement’.</t>
  </si>
  <si>
    <t>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 may not necessarily comply with the prevailing standards or legal requisites of other jurisdictions.</t>
  </si>
  <si>
    <t>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titleholders. Failure to observe this prohibition may constitute a legal infraction sanctionable under prevailing legislation.</t>
  </si>
  <si>
    <t>Notes</t>
  </si>
  <si>
    <r>
      <t>Note</t>
    </r>
    <r>
      <rPr>
        <sz val="8"/>
        <color rgb="FF929292"/>
        <rFont val="Arial"/>
        <family val="2"/>
      </rPr>
      <t xml:space="preserve">: The financial information contained in this document is unaudited and, accordingly, is subject to change. The consolidated income statement and the consolidated balance sheet and the corresponding breakdowns of those statements provided in this report, are presented under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t>
    </r>
  </si>
  <si>
    <t>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specifically in the case of BPI, the information contained in this document does not coincide with certain aspects presented in BPI's publication of financial information. Likewise, the financial information regarding investees has been prepared primarily on the basis of estimates made by the Group's directors.</t>
  </si>
  <si>
    <t xml:space="preserve">Figures are presented in millions of euros unless the use of another monetary unit is stated explicitly, and may be expressed as either million euros or € million. Certain financial information in this report was rounded off and, specifically, the figures shown herein as totals may differ slightly from the arithmetic sum of the individual figures given before them. </t>
  </si>
  <si>
    <r>
      <t>In accordance with the Guidelines on Alternative Performance Measures (APMs) published by the European Securities and Markets Authority on 5 October 2015</t>
    </r>
    <r>
      <rPr>
        <sz val="8"/>
        <color rgb="FF929292"/>
        <rFont val="Arial"/>
        <family val="2"/>
      </rPr>
      <t xml:space="preserve"> (ESMA/2015/1057), the appendices hereto provide the definition of certain alternative financial measures and, where appropriate, the reconciliation with the items contained on the financial statements for the period in question.</t>
    </r>
  </si>
  <si>
    <t>1.1 Key Group figures</t>
  </si>
  <si>
    <r>
      <t>PROFIT/(LOSS)</t>
    </r>
    <r>
      <rPr>
        <sz val="10"/>
        <color theme="0"/>
        <rFont val="Calibri"/>
        <family val="2"/>
      </rPr>
      <t xml:space="preserve"> (</t>
    </r>
    <r>
      <rPr>
        <sz val="15"/>
        <color theme="0"/>
        <rFont val="Calibri"/>
        <family val="2"/>
      </rPr>
      <t>€</t>
    </r>
    <r>
      <rPr>
        <sz val="10"/>
        <color theme="0"/>
        <rFont val="Calibri"/>
        <family val="2"/>
      </rPr>
      <t xml:space="preserve"> Million)</t>
    </r>
  </si>
  <si>
    <t>Net interest income</t>
  </si>
  <si>
    <r>
      <t>Revenues from services</t>
    </r>
    <r>
      <rPr>
        <vertAlign val="superscript"/>
        <sz val="14"/>
        <rFont val="Calibri"/>
        <family val="2"/>
      </rPr>
      <t>(1)</t>
    </r>
  </si>
  <si>
    <t>Gross income</t>
  </si>
  <si>
    <t>Recurring administrative expenses, depreciation and amortisation</t>
  </si>
  <si>
    <t>Pre-impairment income</t>
  </si>
  <si>
    <t>Pre-impairment income stripping out extraordinary expenses</t>
  </si>
  <si>
    <t>Profit/(loss) attributable to the Group</t>
  </si>
  <si>
    <r>
      <t xml:space="preserve">MAIN RATIOS (Last 12 months) </t>
    </r>
    <r>
      <rPr>
        <sz val="10"/>
        <color theme="0"/>
        <rFont val="Calibri"/>
        <family val="2"/>
      </rPr>
      <t>(in %)</t>
    </r>
  </si>
  <si>
    <t>Cost-to-income ratio</t>
  </si>
  <si>
    <t>Cost-to-income ratio stripping out extraordinary expenses</t>
  </si>
  <si>
    <t>Cost of risk</t>
  </si>
  <si>
    <r>
      <t>BALANCE SHEET</t>
    </r>
    <r>
      <rPr>
        <b/>
        <sz val="10"/>
        <color theme="0"/>
        <rFont val="Calibri"/>
        <family val="2"/>
      </rPr>
      <t xml:space="preserve"> </t>
    </r>
    <r>
      <rPr>
        <sz val="10"/>
        <color theme="0"/>
        <rFont val="Calibri"/>
        <family val="2"/>
      </rPr>
      <t>(</t>
    </r>
    <r>
      <rPr>
        <sz val="15"/>
        <color theme="0"/>
        <rFont val="Calibri"/>
        <family val="2"/>
      </rPr>
      <t>€</t>
    </r>
    <r>
      <rPr>
        <sz val="10"/>
        <color theme="0"/>
        <rFont val="Calibri"/>
        <family val="2"/>
      </rPr>
      <t xml:space="preserve"> Million)</t>
    </r>
  </si>
  <si>
    <t>Total assets</t>
  </si>
  <si>
    <t>Equity</t>
  </si>
  <si>
    <r>
      <t>BUSINESS ACTIVITY</t>
    </r>
    <r>
      <rPr>
        <sz val="10"/>
        <color theme="0"/>
        <rFont val="Calibri"/>
        <family val="2"/>
      </rPr>
      <t xml:space="preserve"> (</t>
    </r>
    <r>
      <rPr>
        <sz val="15"/>
        <color theme="0"/>
        <rFont val="Calibri"/>
        <family val="2"/>
      </rPr>
      <t>€</t>
    </r>
    <r>
      <rPr>
        <sz val="10"/>
        <color theme="0"/>
        <rFont val="Calibri"/>
        <family val="2"/>
      </rPr>
      <t xml:space="preserve"> Million)</t>
    </r>
  </si>
  <si>
    <t>Customer funds</t>
  </si>
  <si>
    <t>Loans and advances to customers, gross</t>
  </si>
  <si>
    <r>
      <t>RISK MANAGEMENT</t>
    </r>
    <r>
      <rPr>
        <sz val="10"/>
        <color theme="0"/>
        <rFont val="Calibri"/>
        <family val="2"/>
      </rPr>
      <t xml:space="preserve"> (</t>
    </r>
    <r>
      <rPr>
        <sz val="15"/>
        <color theme="0"/>
        <rFont val="Calibri"/>
        <family val="2"/>
      </rPr>
      <t>€</t>
    </r>
    <r>
      <rPr>
        <sz val="10"/>
        <color theme="0"/>
        <rFont val="Calibri"/>
        <family val="2"/>
      </rPr>
      <t xml:space="preserve"> Million; in %)</t>
    </r>
  </si>
  <si>
    <t>Non-performing loans (NPL)</t>
  </si>
  <si>
    <t>Non-performing loan ratio</t>
  </si>
  <si>
    <t>Provisions for insolvency risk</t>
  </si>
  <si>
    <t>NPL coverage ratio</t>
  </si>
  <si>
    <t>Net foreclosed available for sale real estate assets</t>
  </si>
  <si>
    <r>
      <t>LIQUIDITY</t>
    </r>
    <r>
      <rPr>
        <sz val="10"/>
        <color theme="0"/>
        <rFont val="Calibri"/>
        <family val="2"/>
      </rPr>
      <t xml:space="preserve"> (</t>
    </r>
    <r>
      <rPr>
        <sz val="15"/>
        <color theme="0"/>
        <rFont val="Calibri"/>
        <family val="2"/>
      </rPr>
      <t xml:space="preserve">€ </t>
    </r>
    <r>
      <rPr>
        <sz val="10"/>
        <color theme="0"/>
        <rFont val="Calibri"/>
        <family val="2"/>
      </rPr>
      <t>Million; in %)</t>
    </r>
  </si>
  <si>
    <t>Total Liquid Assets</t>
  </si>
  <si>
    <t>Liquidity Coverage Ratio (last 12 months)</t>
  </si>
  <si>
    <t>Loan to deposits</t>
  </si>
  <si>
    <r>
      <t>CAPITAL ADEQUACY</t>
    </r>
    <r>
      <rPr>
        <sz val="10"/>
        <color theme="0"/>
        <rFont val="Calibri"/>
        <family val="2"/>
      </rPr>
      <t xml:space="preserve"> (</t>
    </r>
    <r>
      <rPr>
        <sz val="15"/>
        <color theme="0"/>
        <rFont val="Calibri"/>
        <family val="2"/>
      </rPr>
      <t>€</t>
    </r>
    <r>
      <rPr>
        <sz val="10"/>
        <color theme="0"/>
        <rFont val="Calibri"/>
        <family val="2"/>
      </rPr>
      <t xml:space="preserve"> Million; in %)</t>
    </r>
  </si>
  <si>
    <t>Common Equity Tier 1 (CET1)</t>
  </si>
  <si>
    <t xml:space="preserve">Tier 1 </t>
  </si>
  <si>
    <t>Total capital</t>
  </si>
  <si>
    <t>Risk-Weighted Assets (RWAs)</t>
  </si>
  <si>
    <t xml:space="preserve">Leverage ratio </t>
  </si>
  <si>
    <t>SHARE INFORMATION</t>
  </si>
  <si>
    <t xml:space="preserve">Share price (€/share) </t>
  </si>
  <si>
    <t>Market capitalisation (€ million)</t>
  </si>
  <si>
    <t xml:space="preserve">Book value per share (€/share) </t>
  </si>
  <si>
    <t xml:space="preserve">Tangible book value per share (€/share) </t>
  </si>
  <si>
    <t>Net income attributable per share  (€/share) (12 months)</t>
  </si>
  <si>
    <t>PER (Price/Profit; times)</t>
  </si>
  <si>
    <t>PBV (Market value/ book value)</t>
  </si>
  <si>
    <t xml:space="preserve">OTHER DATA (units) </t>
  </si>
  <si>
    <t>Employees</t>
  </si>
  <si>
    <r>
      <t>Branches</t>
    </r>
    <r>
      <rPr>
        <vertAlign val="superscript"/>
        <sz val="14"/>
        <color rgb="FF000000"/>
        <rFont val="Calibri"/>
        <family val="2"/>
      </rPr>
      <t>(2)</t>
    </r>
  </si>
  <si>
    <t>of which: retail branches in Spain</t>
  </si>
  <si>
    <t>ATMs</t>
  </si>
  <si>
    <t>(1) It corresponds to the sum of the headings “Net fee and commission income” and “Insurance service result” of the P&amp;L.</t>
  </si>
  <si>
    <t>(2) Does not include branches outside Spain and Portugal or representative offices.</t>
  </si>
  <si>
    <t>2.1 Income statement (annual)</t>
  </si>
  <si>
    <t>Dividend income</t>
  </si>
  <si>
    <t>Share of profit/(loss) of entities accounted for using the equity method</t>
  </si>
  <si>
    <t>Net fee and commission income</t>
  </si>
  <si>
    <t>Trading income</t>
  </si>
  <si>
    <t>Insurance service result</t>
  </si>
  <si>
    <t>Other operating income and expense</t>
  </si>
  <si>
    <t>Extraordinary expenses</t>
  </si>
  <si>
    <t>Allowances for insolvency risk</t>
  </si>
  <si>
    <t>Other charges to provisions</t>
  </si>
  <si>
    <t>Gains/(losses) on disposal of assets and others</t>
  </si>
  <si>
    <t>Profit/(loss) before tax</t>
  </si>
  <si>
    <t>Income tax expense</t>
  </si>
  <si>
    <t>Profit/(loss) after tax</t>
  </si>
  <si>
    <t>Profit/(loss) attributable to minority interest and others</t>
  </si>
  <si>
    <r>
      <t>Revenues according to the nature and service provided to the client</t>
    </r>
    <r>
      <rPr>
        <b/>
        <vertAlign val="superscript"/>
        <sz val="16.8"/>
        <color rgb="FF00B0F0"/>
        <rFont val="Calibri"/>
        <family val="2"/>
      </rPr>
      <t>(1)</t>
    </r>
    <r>
      <rPr>
        <b/>
        <sz val="24"/>
        <color rgb="FF00B0F0"/>
        <rFont val="Calibri"/>
        <family val="2"/>
        <scheme val="minor"/>
      </rPr>
      <t>: annual</t>
    </r>
  </si>
  <si>
    <r>
      <t>Revenues from services</t>
    </r>
    <r>
      <rPr>
        <vertAlign val="superscript"/>
        <sz val="14"/>
        <color rgb="FF000000"/>
        <rFont val="Calibri"/>
        <family val="2"/>
      </rPr>
      <t>(2)</t>
    </r>
  </si>
  <si>
    <t>Wealth management revenues</t>
  </si>
  <si>
    <t>Protection insurance revenues</t>
  </si>
  <si>
    <t>Banking fees</t>
  </si>
  <si>
    <r>
      <t>Other revenues</t>
    </r>
    <r>
      <rPr>
        <vertAlign val="superscript"/>
        <sz val="14"/>
        <color rgb="FF000000"/>
        <rFont val="Calibri"/>
        <family val="2"/>
      </rPr>
      <t>(3)</t>
    </r>
  </si>
  <si>
    <t>(1) See Annex 2, section “Reconciliation between accounting revenues and revenues according to the nature and service provided to the client”.</t>
  </si>
  <si>
    <t>(2) It corresponds to the sum of the headings “Net fee and commission income” and “Insurance service result” of the P&amp;L.</t>
  </si>
  <si>
    <t>(3) It corresponds to the sum of the heading “Dividend income”, “Equity method income”, “Trading income" and "Other operating income and expense" of the P&amp;L.</t>
  </si>
  <si>
    <t>2.2 Income statement (quarterly)</t>
  </si>
  <si>
    <t>Comparative proforma Profit/(loss)</t>
  </si>
  <si>
    <r>
      <t>Revenues according to the nature and service provided to the client</t>
    </r>
    <r>
      <rPr>
        <b/>
        <vertAlign val="superscript"/>
        <sz val="16.8"/>
        <color rgb="FF00B0F0"/>
        <rFont val="Calibri"/>
        <family val="2"/>
      </rPr>
      <t>(1)</t>
    </r>
    <r>
      <rPr>
        <b/>
        <sz val="24"/>
        <color rgb="FF00B0F0"/>
        <rFont val="Calibri"/>
        <family val="2"/>
        <scheme val="minor"/>
      </rPr>
      <t>: quarterly</t>
    </r>
  </si>
  <si>
    <r>
      <t>2.3 Returns on average total assets</t>
    </r>
    <r>
      <rPr>
        <b/>
        <vertAlign val="superscript"/>
        <sz val="24"/>
        <color rgb="FF00B0F0"/>
        <rFont val="Calibri"/>
        <family val="2"/>
        <scheme val="minor"/>
      </rPr>
      <t>(1)</t>
    </r>
  </si>
  <si>
    <t>In %</t>
  </si>
  <si>
    <t>Interest income</t>
  </si>
  <si>
    <t>Interest expense</t>
  </si>
  <si>
    <t>Average total net assets (€ Million)</t>
  </si>
  <si>
    <t>(1) Annualised quarterly income/cost to average total assets in the quarter.</t>
  </si>
  <si>
    <t>Financial Institutions</t>
  </si>
  <si>
    <t>Loans and advances</t>
  </si>
  <si>
    <t>Debt securities</t>
  </si>
  <si>
    <t>Other assets with returns</t>
  </si>
  <si>
    <t>Other assets</t>
  </si>
  <si>
    <t>Total average assets</t>
  </si>
  <si>
    <t>Retail customer funds</t>
  </si>
  <si>
    <t>Wholesale marketable debt securities &amp; other</t>
  </si>
  <si>
    <t>Subordinated liabilities</t>
  </si>
  <si>
    <t>Other funds with cost</t>
  </si>
  <si>
    <t xml:space="preserve">Other funds  </t>
  </si>
  <si>
    <t>Total average funds</t>
  </si>
  <si>
    <t>Customer spread (%)</t>
  </si>
  <si>
    <t>Balance sheet spread (%)</t>
  </si>
  <si>
    <t>(1) To help readers interpret the information contained in this report, the following aspects should be taken into account:
&gt; "Other assets with returns" and "Other funds with cost" relate largely to the Group’s life insurance activity. Net interest income mainly includes the net return on assets under the insurance business maintained to pay ordinary claims, as well as the Group's financial margin for short-term savings insurance products. It also includes the income from financial assets under the insurance business, and an expense for interest that includes the capitalisation of the new insurance liabilities is recognised at a very similar interest rate as the rate of return of asset acquisition. The difference between this income and the expense is not significant.
&gt; Repo operations taken with the Treasury are incorporated within the 'Financial Instituitons' on the side of the liabilities.
&gt; The balances of all headings except “Other assets” and “Other funds” correspond to balances with returns/cost. “Other assets” and “Other funds” incorporate balance items that do not have an impact on the Net interest income and on returns and costs that are not assigned to any other item</t>
  </si>
  <si>
    <t>Average balance</t>
  </si>
  <si>
    <t>Income or expense</t>
  </si>
  <si>
    <t>Rate 
%</t>
  </si>
  <si>
    <t>2Q24</t>
  </si>
  <si>
    <t>1Q24</t>
  </si>
  <si>
    <t>4Q23</t>
  </si>
  <si>
    <t>3Q23</t>
  </si>
  <si>
    <t>2Q23</t>
  </si>
  <si>
    <t>Revenues from services</t>
  </si>
  <si>
    <t>del que Net fee and commission income: (f)</t>
  </si>
  <si>
    <t>del que Insurance service result: (i)</t>
  </si>
  <si>
    <r>
      <t>2.5 Revenues from services</t>
    </r>
    <r>
      <rPr>
        <b/>
        <vertAlign val="superscript"/>
        <sz val="17"/>
        <color rgb="FF00B0F0"/>
        <rFont val="Calibri"/>
        <family val="2"/>
      </rPr>
      <t>(1)</t>
    </r>
  </si>
  <si>
    <t>(1) This section shows the revenue according to its nature and service provided to the client, and which corresponds to the sum of the next headings: net fee and commissions income and insurance service results of the management P&amp;L. To facilitate the traceability of each type of revenue with the management heading in which it is included, the revenue recorded in 'fee and commissions' is designated with one (f) and those revenue recorded in the heading 'insurance service results' with a (i).</t>
  </si>
  <si>
    <t>2.6 Wealth management revenues</t>
  </si>
  <si>
    <t>AuMs</t>
  </si>
  <si>
    <t>Mutual funds, managed accounts and SICAVs (f)</t>
  </si>
  <si>
    <t>Pension plans and other (f)</t>
  </si>
  <si>
    <t>Life savings insurance</t>
  </si>
  <si>
    <t>Life savings insurance result (i)</t>
  </si>
  <si>
    <r>
      <rPr>
        <i/>
        <sz val="14"/>
        <rFont val="Calibri"/>
        <family val="2"/>
      </rPr>
      <t>Unit Linked</t>
    </r>
    <r>
      <rPr>
        <sz val="14"/>
        <rFont val="Calibri"/>
        <family val="2"/>
        <scheme val="minor"/>
      </rPr>
      <t xml:space="preserve"> result (i)</t>
    </r>
  </si>
  <si>
    <r>
      <t xml:space="preserve">Other revenues from </t>
    </r>
    <r>
      <rPr>
        <i/>
        <sz val="14"/>
        <rFont val="Calibri"/>
        <family val="2"/>
      </rPr>
      <t>Unit Linked</t>
    </r>
    <r>
      <rPr>
        <vertAlign val="superscript"/>
        <sz val="14"/>
        <rFont val="Calibri"/>
        <family val="2"/>
      </rPr>
      <t>(1)</t>
    </r>
    <r>
      <rPr>
        <sz val="14"/>
        <rFont val="Calibri"/>
        <family val="2"/>
        <scheme val="minor"/>
      </rPr>
      <t xml:space="preserve"> (f)</t>
    </r>
  </si>
  <si>
    <t>(1) Income that, given its low risk component, is governed by IFRS9 and is reported for accounting purposes under the “Net fee and commission income” heading.</t>
  </si>
  <si>
    <t>2.7 Protection insurance revenues</t>
  </si>
  <si>
    <t>Life-risk insurance result (i)</t>
  </si>
  <si>
    <t>Sale of insurance products (f)</t>
  </si>
  <si>
    <t>2.8 Banking fees</t>
  </si>
  <si>
    <t>Recurrent banking fees (f)</t>
  </si>
  <si>
    <t>Wholesale banking fees (f)</t>
  </si>
  <si>
    <t>2.9 Income from equity instruments</t>
  </si>
  <si>
    <t>Income from equity investments</t>
  </si>
  <si>
    <t>2.10 Trading income</t>
  </si>
  <si>
    <t>2.11 Other operating income and expense</t>
  </si>
  <si>
    <t>Contributions and levies</t>
  </si>
  <si>
    <t>Other real estate operating income and expense (including Spanish property tax in Q1)</t>
  </si>
  <si>
    <t xml:space="preserve">Other  </t>
  </si>
  <si>
    <t>2.12 Administrative expenses, depreciation and amortisation</t>
  </si>
  <si>
    <t>Personnel expenses</t>
  </si>
  <si>
    <t>General expenses</t>
  </si>
  <si>
    <t>Depreciation and amortisation</t>
  </si>
  <si>
    <t>Cost-to-income ratio stripping out extraordinary expenses (%) (12 months)</t>
  </si>
  <si>
    <t>Cost-to-income ratio (%) (12 months)</t>
  </si>
  <si>
    <t>2.13 Impairment losses</t>
  </si>
  <si>
    <t>Allowances for insolvency risk and other charges to provisions</t>
  </si>
  <si>
    <t>Cost of risk (%) (12 months)</t>
  </si>
  <si>
    <t>2.14 Gains/(losses) on disposal of assets and others</t>
  </si>
  <si>
    <t>Real estate results</t>
  </si>
  <si>
    <t>Other</t>
  </si>
  <si>
    <t>2.15 Reconciliation between accounting revenues and revenues according to its nature and service provided to the client</t>
  </si>
  <si>
    <t>REVENUES ACCORDING TO ACCOUNTING HEADING</t>
  </si>
  <si>
    <t>Net fees and commissions</t>
  </si>
  <si>
    <t>Recurrent banking fees</t>
  </si>
  <si>
    <t>Wholesale banking fees</t>
  </si>
  <si>
    <t>Sale of insurance products</t>
  </si>
  <si>
    <t>Mutual funds, managed accounts and SICAVs</t>
  </si>
  <si>
    <t>Pension plans</t>
  </si>
  <si>
    <r>
      <t xml:space="preserve">Other revenues from </t>
    </r>
    <r>
      <rPr>
        <i/>
        <sz val="14"/>
        <color theme="1"/>
        <rFont val="Calibri"/>
        <family val="2"/>
        <scheme val="minor"/>
      </rPr>
      <t>Unit Linked</t>
    </r>
    <r>
      <rPr>
        <vertAlign val="superscript"/>
        <sz val="14"/>
        <color theme="1"/>
        <rFont val="Calibri"/>
        <family val="2"/>
      </rPr>
      <t>(1)</t>
    </r>
  </si>
  <si>
    <t>Life-risk insurance result</t>
  </si>
  <si>
    <t>Life savings insurance result</t>
  </si>
  <si>
    <r>
      <rPr>
        <i/>
        <sz val="14"/>
        <rFont val="Calibri"/>
        <family val="2"/>
      </rPr>
      <t>Unit Linked</t>
    </r>
    <r>
      <rPr>
        <sz val="14"/>
        <rFont val="Calibri"/>
        <family val="2"/>
        <scheme val="minor"/>
      </rPr>
      <t xml:space="preserve"> result</t>
    </r>
  </si>
  <si>
    <t>Income from investments</t>
  </si>
  <si>
    <r>
      <t>Revenue from insurance investments</t>
    </r>
    <r>
      <rPr>
        <vertAlign val="superscript"/>
        <sz val="14"/>
        <color theme="1"/>
        <rFont val="Calibri"/>
        <family val="2"/>
      </rPr>
      <t>(2)</t>
    </r>
  </si>
  <si>
    <t>Other income from investments (ex insurance investments)</t>
  </si>
  <si>
    <t>GROSS INCOME</t>
  </si>
  <si>
    <t>of which core revenue</t>
  </si>
  <si>
    <t>REVENUES ACCORDING TO ITS NATURE AND SERVICE PROVIDED TO THE CLIENT</t>
  </si>
  <si>
    <t>Other revenues</t>
  </si>
  <si>
    <r>
      <t>Revenues from insurance investments</t>
    </r>
    <r>
      <rPr>
        <vertAlign val="superscript"/>
        <sz val="14"/>
        <rFont val="Calibri"/>
        <family val="2"/>
      </rPr>
      <t>(2)</t>
    </r>
    <r>
      <rPr>
        <vertAlign val="superscript"/>
        <sz val="14"/>
        <rFont val="Calibri"/>
        <family val="2"/>
        <scheme val="minor"/>
      </rPr>
      <t>(3)</t>
    </r>
  </si>
  <si>
    <t>(1) It essentially corresponds to income from Unit Linked of BPI Vida e Pensoes which, given its low risk component, is governed by IFRS9 and thus reported for accounting purposes in “Net fees and commissions”.</t>
  </si>
  <si>
    <t>(2) It includes SegurCaixa Adeslas income from equity method and revenues from other Bancassurance equity investments.</t>
  </si>
  <si>
    <t>Data related to "revenues according to its nature and service provided to the client" is linked to the accounting data to facilitate its understanding</t>
  </si>
  <si>
    <t>- Cash and cash balances at central banks and other demand deposits</t>
  </si>
  <si>
    <t>- Financial assets held for trading</t>
  </si>
  <si>
    <t>- Financial assets not designated for trading compulsorily measured at fair value through profit or loss</t>
  </si>
  <si>
    <t>Equity instruments</t>
  </si>
  <si>
    <t xml:space="preserve">Loans and advances  </t>
  </si>
  <si>
    <t xml:space="preserve">-Financial assets designated at fair value through profit or loss </t>
  </si>
  <si>
    <t>-Financial assets at fair value with changes in other comprehensive income</t>
  </si>
  <si>
    <t>- Financial assets at amortised cost</t>
  </si>
  <si>
    <t>Credit institutions</t>
  </si>
  <si>
    <t>Customers</t>
  </si>
  <si>
    <t>- Derivatives - Hedge accounting</t>
  </si>
  <si>
    <t>- Investments in joint ventures and associates</t>
  </si>
  <si>
    <t>- Assets under reinsurance contracts</t>
  </si>
  <si>
    <t>- Tangible assets</t>
  </si>
  <si>
    <t>- Intangible assets</t>
  </si>
  <si>
    <t>- Non-current assets and disposal groups classified as held for sale</t>
  </si>
  <si>
    <t>- Other assets</t>
  </si>
  <si>
    <t>Liabilities</t>
  </si>
  <si>
    <t>- Financial liabilities held for trading</t>
  </si>
  <si>
    <t>- Financial liabilities designated at fair value through profit or loss</t>
  </si>
  <si>
    <t>- Financial liabilities at amortised cost</t>
  </si>
  <si>
    <t>Deposits from central banks and credit institutions</t>
  </si>
  <si>
    <t>Customer deposits</t>
  </si>
  <si>
    <t>Debt securities issued</t>
  </si>
  <si>
    <t>Other financial liabilities</t>
  </si>
  <si>
    <t>- Insurance contract liabilities</t>
  </si>
  <si>
    <t>- Provisions</t>
  </si>
  <si>
    <t>- Other liabilities</t>
  </si>
  <si>
    <t>- Shareholders' equity</t>
  </si>
  <si>
    <t xml:space="preserve">- Minority interest  </t>
  </si>
  <si>
    <t>- Accumulated other comprehensive income</t>
  </si>
  <si>
    <t xml:space="preserve">Total liabilities and equity </t>
  </si>
  <si>
    <t>3.1 Balance sheet</t>
  </si>
  <si>
    <t>Loans to individuals</t>
  </si>
  <si>
    <t>Home purchases</t>
  </si>
  <si>
    <t>of which: Consumer lending</t>
  </si>
  <si>
    <t>Loans to business</t>
  </si>
  <si>
    <t>Public sector</t>
  </si>
  <si>
    <t>Of which:</t>
  </si>
  <si>
    <t>Performing loans</t>
  </si>
  <si>
    <t>Loans and advances to customers, net</t>
  </si>
  <si>
    <t>Contingent liabilities</t>
  </si>
  <si>
    <t>3.2 Breakdown of loans and advances to customers</t>
  </si>
  <si>
    <t>3.3 Customer funds</t>
  </si>
  <si>
    <t>Demand deposits</t>
  </si>
  <si>
    <r>
      <t>Time deposits</t>
    </r>
    <r>
      <rPr>
        <vertAlign val="superscript"/>
        <sz val="14"/>
        <color rgb="FF000000"/>
        <rFont val="Calibri"/>
        <family val="2"/>
      </rPr>
      <t>(1)</t>
    </r>
  </si>
  <si>
    <r>
      <t>Insurance contract liabilities</t>
    </r>
    <r>
      <rPr>
        <vertAlign val="superscript"/>
        <sz val="14"/>
        <color rgb="FF000000"/>
        <rFont val="Calibri"/>
        <family val="2"/>
      </rPr>
      <t>(2)</t>
    </r>
  </si>
  <si>
    <r>
      <t>of which: Unit Linked and other</t>
    </r>
    <r>
      <rPr>
        <vertAlign val="superscript"/>
        <sz val="14"/>
        <color rgb="FF000000"/>
        <rFont val="Calibri"/>
        <family val="2"/>
      </rPr>
      <t>(3)</t>
    </r>
  </si>
  <si>
    <t xml:space="preserve">Reverse repurchase agreements and others </t>
  </si>
  <si>
    <t>On-balance sheet funds</t>
  </si>
  <si>
    <t>Assets under management</t>
  </si>
  <si>
    <t>Other accounts</t>
  </si>
  <si>
    <t>Total customer funds</t>
  </si>
  <si>
    <r>
      <t>Wealth management balances</t>
    </r>
    <r>
      <rPr>
        <b/>
        <i/>
        <vertAlign val="superscript"/>
        <sz val="14"/>
        <color rgb="FFFFFFFF"/>
        <rFont val="Calibri"/>
        <family val="2"/>
      </rPr>
      <t>(4)</t>
    </r>
  </si>
  <si>
    <t>(1) Includes retail debt securities amounting to €762 million at 30 June 2024 (€770 million at 31 March 2024 and €1,433 million at 31 December 2023).
(2) Excluding the financial component’s correction as a result of updating the liabilities in accordance with IFRS 17, with the exception of Unit Linked and Flexible Investment Life Annuity products (the part managed).
(3) Includes the financial component’s correction as a result of updating the liabilities in accordance with IFRS 17, corresponding to Unit Linked and Flexible Investment Life Annuity products (the part managed).
(4) Wealth management balances includes Insurance contract liabilities; Mutual funds, managed accounts and SICAVs; Pension plans; and agreements to distribute insurance (in Other accounts for €298 million at 30 June 2024, €305 million at 31 March 2024 and €337 million at 31 December 2023).</t>
  </si>
  <si>
    <t>3.4 Asset quality</t>
  </si>
  <si>
    <t>NPL ratio by segment</t>
  </si>
  <si>
    <t xml:space="preserve">Home purchases </t>
  </si>
  <si>
    <t>NPL Ratio (loans and contingent liabilities)</t>
  </si>
  <si>
    <t>Changes in non-performing loans</t>
  </si>
  <si>
    <t>Opening balance</t>
  </si>
  <si>
    <t>Exposures recognized as non-performing (NPL-inflows)</t>
  </si>
  <si>
    <t>Derecognitions from non-performing exposures</t>
  </si>
  <si>
    <t>of which: written off</t>
  </si>
  <si>
    <t>Closing balance</t>
  </si>
  <si>
    <r>
      <t>Changes in provisions for insolvency risk</t>
    </r>
    <r>
      <rPr>
        <b/>
        <vertAlign val="superscript"/>
        <sz val="18"/>
        <color rgb="FF00B0F0"/>
        <rFont val="Calibri"/>
        <family val="2"/>
        <scheme val="minor"/>
      </rPr>
      <t>(1)</t>
    </r>
  </si>
  <si>
    <t>Amounts used</t>
  </si>
  <si>
    <t>Transfers and other changes</t>
  </si>
  <si>
    <t>(1) Including loans and contingent liabilities.</t>
  </si>
  <si>
    <t>Refinancing</t>
  </si>
  <si>
    <t>Individuals</t>
  </si>
  <si>
    <t>Corporates and SMEs</t>
  </si>
  <si>
    <t>Provisions</t>
  </si>
  <si>
    <t>of which: 
NPL</t>
  </si>
  <si>
    <t>Loan book exposure</t>
  </si>
  <si>
    <t>3.5 Gross loans and provisions by stage</t>
  </si>
  <si>
    <t>Total loans and contingent liabilities</t>
  </si>
  <si>
    <t>31 March 2024</t>
  </si>
  <si>
    <t>31 Dec. 2023</t>
  </si>
  <si>
    <t>30 June 2024</t>
  </si>
  <si>
    <r>
      <t>3.6 Residential mortgages Loan-to-Value</t>
    </r>
    <r>
      <rPr>
        <b/>
        <vertAlign val="superscript"/>
        <sz val="24"/>
        <color rgb="FF00B0F0"/>
        <rFont val="Calibri"/>
        <family val="2"/>
        <scheme val="minor"/>
      </rPr>
      <t>(1)</t>
    </r>
  </si>
  <si>
    <t>(1) Loan-to-value calculated on the basis of latest appraisals according to the criteria set out in Circular 4/2016.</t>
  </si>
  <si>
    <t>Gross amount</t>
  </si>
  <si>
    <t>of which: Non-performing</t>
  </si>
  <si>
    <t>3.7 Solvency</t>
  </si>
  <si>
    <t>CET1 Instruments</t>
  </si>
  <si>
    <t>Shareholders' equity</t>
  </si>
  <si>
    <t>Reserves and other</t>
  </si>
  <si>
    <t>Deductions from CET1</t>
  </si>
  <si>
    <t>AT1 instruments</t>
  </si>
  <si>
    <t>AT1 Deductions</t>
  </si>
  <si>
    <t>T2 instruments</t>
  </si>
  <si>
    <t>T2 Deductions</t>
  </si>
  <si>
    <t>TOTAL CAPITAL</t>
  </si>
  <si>
    <t>Other computable subordinated instruments. MREL</t>
  </si>
  <si>
    <t>MREL, subordinated</t>
  </si>
  <si>
    <t>Other computable instruments. MREL</t>
  </si>
  <si>
    <t>Risk-weighted assets</t>
  </si>
  <si>
    <t>CET1 Ratio</t>
  </si>
  <si>
    <t>Tier 1 Ratio</t>
  </si>
  <si>
    <t>Total Capital Ratio</t>
  </si>
  <si>
    <t>MREL Ratio, subordinated</t>
  </si>
  <si>
    <t>MREL Ratio</t>
  </si>
  <si>
    <t>Leverage ratio</t>
  </si>
  <si>
    <t>CET1 Ratio - CABK (non-consolidated basis)</t>
  </si>
  <si>
    <t>Tier 1 Ratio CABK (non-consolidated basis)</t>
  </si>
  <si>
    <t>Total Capital Ratio - CABK (non-consolidated basis)</t>
  </si>
  <si>
    <t>Risk-weighted assets (non-consolidated basis)</t>
  </si>
  <si>
    <t>Profit/loss (non-consolidated basis)</t>
  </si>
  <si>
    <t>Leverage Ratio - CABK (non-consolidated basis)</t>
  </si>
  <si>
    <t>Quarterly change</t>
  </si>
  <si>
    <t>Data at March 2024 updated using the latest official information.
(1) Mainly includes forecast for dividends, the total amount from the share buy-back programme announced in July 2024 (€500 million) and OCIs. In 2023 it also included the IFRS 9 transitional adjustment.
(2) MDA (Maximum Distributable Amount) Buffer: the capital threshold below which limitations exist on dividend payments, variable remuneration and interest payments to holders of Additional Tier 1 capital instruments. It is defined as Pillar 1 + Pillar 2 capital requirements + capital buffers + possible AT1 and T2 deficits. Either the non-consolidated or the consolidated, whichever is lower.
(3) Does not include the issue premium.</t>
  </si>
  <si>
    <t>3.8 Liquidity and financing structure</t>
  </si>
  <si>
    <t>Institutional funding maturities at 30 June 2024</t>
  </si>
  <si>
    <t>In bn€</t>
  </si>
  <si>
    <r>
      <t>Mortgage covered bond</t>
    </r>
    <r>
      <rPr>
        <vertAlign val="superscript"/>
        <sz val="14"/>
        <color rgb="FF00B0F0"/>
        <rFont val="Cambria"/>
        <family val="1"/>
      </rPr>
      <t>(1)</t>
    </r>
  </si>
  <si>
    <t>Subordinated debt</t>
  </si>
  <si>
    <t>Institutional issuance</t>
  </si>
  <si>
    <t>(1) In Spain “cédula hipotecaria" and in Portugal "obrigações hipotecárias".</t>
  </si>
  <si>
    <t>Liquidity metrics</t>
  </si>
  <si>
    <t>Trailing LCR (12 months)</t>
  </si>
  <si>
    <t>Total liquid assets</t>
  </si>
  <si>
    <t>High Quality Liquid Assets (HQLAs)</t>
  </si>
  <si>
    <t>Available balance under the ECB facility (non-HQLAs)</t>
  </si>
  <si>
    <t>Financing structure</t>
  </si>
  <si>
    <t>Retail funding</t>
  </si>
  <si>
    <t>Wholesale funding</t>
  </si>
  <si>
    <t>Net interbank</t>
  </si>
  <si>
    <t>Total Funding</t>
  </si>
  <si>
    <t>Collateralisation of mortgage covered bonds of CaixaBank S.A.</t>
  </si>
  <si>
    <t xml:space="preserve">Mortgage covered bonds issued </t>
  </si>
  <si>
    <t>Total coverage (loans + liquidity buffer)</t>
  </si>
  <si>
    <t>Collateralisation</t>
  </si>
  <si>
    <t>Overcollateralisation</t>
  </si>
  <si>
    <t>Mortgage covered bond issuance capacity</t>
  </si>
  <si>
    <t>4.1 Income statement by segment (annual)</t>
  </si>
  <si>
    <t>Bancassurance</t>
  </si>
  <si>
    <t>Corporate Center</t>
  </si>
  <si>
    <t>Group</t>
  </si>
  <si>
    <t>Dividend income and share of profit/(loss) of entities accounted for using the equity method</t>
  </si>
  <si>
    <t>4.2 Bancassurance business - Income statement</t>
  </si>
  <si>
    <t>INCOME STATEMENT</t>
  </si>
  <si>
    <t>INCOME STATEMENT BREAKDOWN</t>
  </si>
  <si>
    <r>
      <t>Revenues from services</t>
    </r>
    <r>
      <rPr>
        <b/>
        <vertAlign val="superscript"/>
        <sz val="14"/>
        <color rgb="FF00B0F0"/>
        <rFont val="Calibri"/>
        <family val="2"/>
      </rPr>
      <t>(1)</t>
    </r>
  </si>
  <si>
    <t>OTHER FINANCIAL INDICATORS (12 last months)</t>
  </si>
  <si>
    <r>
      <t xml:space="preserve">Other revenues from </t>
    </r>
    <r>
      <rPr>
        <i/>
        <sz val="14"/>
        <rFont val="Calibri"/>
        <family val="2"/>
      </rPr>
      <t>Unit Linked</t>
    </r>
    <r>
      <rPr>
        <sz val="14"/>
        <rFont val="Calibri"/>
        <family val="2"/>
        <scheme val="minor"/>
      </rPr>
      <t xml:space="preserve"> (f)</t>
    </r>
  </si>
  <si>
    <t>(1) It corresponds to the sum of the headings “Net fee and commission income” and “Insurance service result” of the P&amp;L. This section shows the revenue according to its nature and service provided to the client, and which corresponds to the sum of the next headings: net fee and commissions income and insurance service results of the management P&amp;L. To facilitate the traceability of each type of revenue with the management heading in which it is included, the revenue recorded in 'fee and commissions' is designated with one (f) and those revenue recorded in the heading 'insurance service results' with a (i).</t>
  </si>
  <si>
    <t>1H24</t>
  </si>
  <si>
    <t>1H23</t>
  </si>
  <si>
    <t>4.3 Bancassurance business - Balance sheet</t>
  </si>
  <si>
    <t>BALANCE SHEET</t>
  </si>
  <si>
    <t>Assets</t>
  </si>
  <si>
    <t>Assigned capital</t>
  </si>
  <si>
    <t>LOANS AND ADVANCES TO CUSTOMERS</t>
  </si>
  <si>
    <t>of which: performing loans</t>
  </si>
  <si>
    <t>of which: non-performing loans</t>
  </si>
  <si>
    <t>Contingent Liabilities</t>
  </si>
  <si>
    <t>CUSTOMER FUNDS</t>
  </si>
  <si>
    <t>Time deposits</t>
  </si>
  <si>
    <t>Insurance contract liabilities</t>
  </si>
  <si>
    <t>of which: Unit Link and other</t>
  </si>
  <si>
    <t xml:space="preserve">Reverse repurchase agreements and other </t>
  </si>
  <si>
    <t>ASSET QUALITY</t>
  </si>
  <si>
    <t>Non-performing loan ratio (%)</t>
  </si>
  <si>
    <t>Non-performing loan coverage ratio (%)</t>
  </si>
  <si>
    <t>OTHER INDICATORS</t>
  </si>
  <si>
    <t>Relational individual customers (%)</t>
  </si>
  <si>
    <t>Branches</t>
  </si>
  <si>
    <t>of which retail</t>
  </si>
  <si>
    <t xml:space="preserve">(1) At VidaCaixa Group level prior to consolidation adjustments in CaixaBank. </t>
  </si>
  <si>
    <t>4.4 Insurance activity - Income Statement</t>
  </si>
  <si>
    <t>4.5 BPI - Income Statement</t>
  </si>
  <si>
    <r>
      <rPr>
        <b/>
        <sz val="15"/>
        <color rgb="FF000000"/>
        <rFont val="Calibri"/>
        <family val="2"/>
      </rPr>
      <t>€</t>
    </r>
    <r>
      <rPr>
        <b/>
        <sz val="14"/>
        <color rgb="FF000000"/>
        <rFont val="Calibri"/>
        <family val="2"/>
        <scheme val="minor"/>
      </rPr>
      <t xml:space="preserve"> Million</t>
    </r>
  </si>
  <si>
    <t>Pension plans and other</t>
  </si>
  <si>
    <r>
      <t xml:space="preserve">Other revenues from </t>
    </r>
    <r>
      <rPr>
        <i/>
        <sz val="14"/>
        <rFont val="Calibri"/>
        <family val="2"/>
      </rPr>
      <t>Unit Linked</t>
    </r>
  </si>
  <si>
    <t xml:space="preserve">(1) The annual change is impacted by the sale of the stake in BPI Suisse to CaixaBank Wealth Management Luxembourg (wholly-owned subsidiary of CaixaBank S.A.); (2) Corresponds to “Net fee and commission income”; (3) To calculate the ROTE and ROE, the coupon for the part of the AT1 issue assigned to this business has also been deducted. </t>
  </si>
  <si>
    <t>4.6 BPI - Balance Sheet</t>
  </si>
  <si>
    <t xml:space="preserve">of which: Consumer lending </t>
  </si>
  <si>
    <t>of which: Performing loans</t>
  </si>
  <si>
    <t>of which: Non-performing loans</t>
  </si>
  <si>
    <t>Reverse repurchase agreements and other</t>
  </si>
  <si>
    <r>
      <t>Mutual funds, managed accounts and SICAVs</t>
    </r>
    <r>
      <rPr>
        <vertAlign val="superscript"/>
        <sz val="14"/>
        <color rgb="FF000000"/>
        <rFont val="Calibri"/>
        <family val="2"/>
      </rPr>
      <t>(1)</t>
    </r>
  </si>
  <si>
    <t>Memorandum items</t>
  </si>
  <si>
    <t>Insurance contracts sold</t>
  </si>
  <si>
    <t>(1) Relate to the insurance products of BPI Vida e Pensoes, for which VidaCaixa is responsible under the Group's corporate structure. While reported under the banking and insurance business, the policies are marketed by BPI.</t>
  </si>
  <si>
    <t>4.7 Corporate centre - Income statement</t>
  </si>
  <si>
    <t>4.8 Corporate centre - Balance sheet</t>
  </si>
  <si>
    <t>Investments (Financial assets at fair value with changes in OCI and Investments in JVs and associates) and other1</t>
  </si>
  <si>
    <t>Cash and cash balances at central banks and other demand deposits</t>
  </si>
  <si>
    <t>Intra-group financing and other liabilities</t>
  </si>
  <si>
    <t>of wich: associated with investees</t>
  </si>
  <si>
    <t>Change</t>
  </si>
  <si>
    <t>January - June</t>
  </si>
  <si>
    <t>March</t>
  </si>
  <si>
    <t>June</t>
  </si>
  <si>
    <t>December</t>
  </si>
  <si>
    <t>Chg. %</t>
  </si>
  <si>
    <t>2Q24/1Q24         % QoQ</t>
  </si>
  <si>
    <t>2Q24/2Q23         % YoY</t>
  </si>
  <si>
    <t>31 Dec.2023</t>
  </si>
  <si>
    <t>(3) Includes dividend revenues from BPI bancassurance stakes. The heading "Other income from investments" includes the rest of the Group's diviend income.</t>
  </si>
  <si>
    <r>
      <t>2.4 Quarterly cost and income</t>
    </r>
    <r>
      <rPr>
        <b/>
        <vertAlign val="superscript"/>
        <sz val="18"/>
        <color rgb="FF00B0F0"/>
        <rFont val="Calibri"/>
        <family val="2"/>
        <scheme val="minor"/>
      </rPr>
      <t>(1)</t>
    </r>
  </si>
  <si>
    <t>€ Million; 1H24</t>
  </si>
  <si>
    <r>
      <t>Other CET1  instruments</t>
    </r>
    <r>
      <rPr>
        <vertAlign val="superscript"/>
        <sz val="12"/>
        <color rgb="FF000000"/>
        <rFont val="Calibri"/>
        <family val="2"/>
      </rPr>
      <t>(1)</t>
    </r>
  </si>
  <si>
    <r>
      <t>MDA Buffer- CABK (non-consolidated basis)</t>
    </r>
    <r>
      <rPr>
        <vertAlign val="superscript"/>
        <sz val="12"/>
        <rFont val="Calibri"/>
        <family val="2"/>
      </rPr>
      <t>(2)</t>
    </r>
  </si>
  <si>
    <r>
      <t>ADIs</t>
    </r>
    <r>
      <rPr>
        <vertAlign val="superscript"/>
        <sz val="12"/>
        <rFont val="Calibri"/>
        <family val="2"/>
      </rPr>
      <t>(3)</t>
    </r>
  </si>
  <si>
    <r>
      <t>MDA Buffer</t>
    </r>
    <r>
      <rPr>
        <vertAlign val="superscript"/>
        <sz val="12"/>
        <rFont val="Calibri"/>
        <family val="2"/>
      </rPr>
      <t>(2)</t>
    </r>
  </si>
  <si>
    <r>
      <t xml:space="preserve">1H  </t>
    </r>
    <r>
      <rPr>
        <sz val="18"/>
        <color theme="1" tint="0.249977111117893"/>
        <rFont val="Symbol"/>
        <family val="1"/>
        <charset val="2"/>
      </rPr>
      <t>ç</t>
    </r>
    <r>
      <rPr>
        <sz val="14.4"/>
        <color theme="1" tint="0.249977111117893"/>
        <rFont val="Calibri"/>
        <family val="2"/>
      </rPr>
      <t xml:space="preserve"> </t>
    </r>
    <r>
      <rPr>
        <sz val="18"/>
        <color theme="1" tint="0.249977111117893"/>
        <rFont val="Calibri"/>
        <family val="2"/>
        <scheme val="minor"/>
      </rPr>
      <t>2Q 2024</t>
    </r>
  </si>
  <si>
    <r>
      <rPr>
        <b/>
        <sz val="15"/>
        <color rgb="FF00B0F0"/>
        <rFont val="Calibri"/>
        <family val="2"/>
        <scheme val="minor"/>
      </rPr>
      <t xml:space="preserve">4.7  </t>
    </r>
    <r>
      <rPr>
        <sz val="15"/>
        <rFont val="Calibri"/>
        <family val="2"/>
        <scheme val="minor"/>
      </rPr>
      <t xml:space="preserve"> Corporate Centre P&amp;L</t>
    </r>
  </si>
  <si>
    <r>
      <rPr>
        <b/>
        <sz val="15"/>
        <color rgb="FF00B0F0"/>
        <rFont val="Calibri"/>
        <family val="2"/>
        <scheme val="minor"/>
      </rPr>
      <t xml:space="preserve">4.8 </t>
    </r>
    <r>
      <rPr>
        <sz val="15"/>
        <rFont val="Calibri"/>
        <family val="2"/>
        <scheme val="minor"/>
      </rPr>
      <t xml:space="preserve">  Corporate Centre Balance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</si>
</sst>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164" formatCode="_(* #,##0.00_);_(* \(#,##0.00\);_(* &quot;-&quot;??_);_(@_)"/>
    <numFmt numFmtId="165" formatCode="_-* #,##0.00\ _€_-;\-* #,##0.00\ _€_-;_-* &quot;-&quot;??\ _€_-;_-@_-"/>
    <numFmt numFmtId="166" formatCode="_-* #,##0.00\ [$€-1]_-;\-* #,##0.00\ [$€-1]_-;_-* &quot;-&quot;??\ [$€-1]_-"/>
    <numFmt numFmtId="167" formatCode="#,##0_);\(#,##0\);#,###_)"/>
    <numFmt numFmtId="168" formatCode="#,##0_)\ ;\(#,##0\)\ ;#,##0_)\ "/>
    <numFmt numFmtId="169" formatCode="dd\.mm\.yy"/>
    <numFmt numFmtId="170" formatCode="#0;&quot;-&quot;#0;#0;_(@_)"/>
    <numFmt numFmtId="171" formatCode="#,##0;\(#,##0\);#,##0;_(@_)"/>
    <numFmt numFmtId="172" formatCode="#,##0.0_)%;\(#,##0.0\)%;&quot;—&quot;_)\%;_(@_)"/>
    <numFmt numFmtId="173" formatCode="#,##0.0%;&quot;-&quot;#,##0.0%;&quot;—&quot;\%;_(@_)"/>
    <numFmt numFmtId="174" formatCode="#,##0.0;\(#,##0.0\);&quot;—&quot;;_(@_)"/>
    <numFmt numFmtId="175" formatCode="#,##0.0_)%;\(#,##0.0\)%;#,##0.0_)%;_(@_)"/>
    <numFmt numFmtId="176" formatCode="#,##0.00%;&quot;-&quot;#,##0.00%;&quot;—&quot;\%;_(@_)"/>
    <numFmt numFmtId="177" formatCode="#,##0.00;\(#,##0.00\);&quot;—&quot;;_(@_)"/>
    <numFmt numFmtId="178" formatCode="#,##0.00_)%;\(#,##0.00\)%;#,##0.00_)%;_(@_)"/>
    <numFmt numFmtId="179" formatCode="#,##0;&quot;-&quot;#,##0;#,##0;_(@_)"/>
    <numFmt numFmtId="180" formatCode="#0.0%;&quot;-&quot;#0.0%;#0.0%;_(@_)"/>
    <numFmt numFmtId="181" formatCode="#,##0.0;\(#,##0.0\);#,##0.0;_(@_)"/>
    <numFmt numFmtId="182" formatCode="#0%;&quot;-&quot;#0%;#0%;_(@_)"/>
    <numFmt numFmtId="183" formatCode="#,##0_)%;\(#,##0\)%;#,##0_)%;_(@_)"/>
    <numFmt numFmtId="184" formatCode="* #,##0.00;* \(#,##0.00\);* &quot;—&quot;;_(@_)"/>
    <numFmt numFmtId="185" formatCode="#,##0%;&quot;-&quot;#,##0%;&quot;—&quot;\%;_(@_)"/>
    <numFmt numFmtId="186" formatCode="#,##0.000;\(#,##0.000\);#,##0.000;_(@_)"/>
    <numFmt numFmtId="187" formatCode="#,##0.00;\(#,##0.00\);#,##0.00;_(@_)"/>
    <numFmt numFmtId="188" formatCode="* #,##0;* \(#,##0\);* &quot;—&quot;;_(@_)"/>
    <numFmt numFmtId="189" formatCode="#,##0.00;&quot;-&quot;#,##0.00;#,##0.00;_(@_)"/>
    <numFmt numFmtId="190" formatCode="#0.#######################;&quot;-&quot;#0.#######################;#0.#######################;_(@_)"/>
    <numFmt numFmtId="191" formatCode="* #,##0.0;* \(#,##0.0\);* #,##0.0;_(@_)"/>
    <numFmt numFmtId="192" formatCode="* #,##0.0;* \(#,##0.0\);* &quot;—&quot;;_(@_)"/>
    <numFmt numFmtId="193" formatCode="* #,##0;* \(#,##0\);* #,##0;_(@_)"/>
    <numFmt numFmtId="194" formatCode="* #,##0.00;* \(#,##0.00\);* #,##0.00;_(@_)"/>
    <numFmt numFmtId="195" formatCode="0.0%"/>
    <numFmt numFmtId="196" formatCode="#0.0;&quot;-&quot;#0.0;#0.0;_(@_)"/>
    <numFmt numFmtId="197" formatCode="0.0"/>
    <numFmt numFmtId="198" formatCode="0.00000"/>
    <numFmt numFmtId="199" formatCode="#,##0.0"/>
    <numFmt numFmtId="200" formatCode="#,##0.0000;\(#,##0.0000\);#,##0.0000;_(@_)"/>
    <numFmt numFmtId="201" formatCode="#,##0.0;&quot;-&quot;#,##0.0;#,##0.0;_(@_)"/>
    <numFmt numFmtId="202" formatCode="dd\.mm\.yyyy"/>
  </numFmts>
  <fonts count="175"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sz val="11"/>
      <name val="Calibri"/>
      <family val="2"/>
      <scheme val="minor"/>
    </font>
    <font>
      <b/>
      <sz val="18"/>
      <color rgb="FF009AD8"/>
      <name val="Calibri"/>
      <family val="2"/>
      <scheme val="minor"/>
    </font>
    <font>
      <b/>
      <sz val="11"/>
      <color indexed="59"/>
      <name val="Calibri"/>
      <family val="2"/>
      <scheme val="minor"/>
    </font>
    <font>
      <b/>
      <sz val="11"/>
      <color rgb="FFFF0000"/>
      <name val="Calibri"/>
      <family val="2"/>
      <scheme val="minor"/>
    </font>
    <font>
      <sz val="10"/>
      <color theme="1"/>
      <name val="Calibri"/>
      <family val="2"/>
      <scheme val="minor"/>
    </font>
    <font>
      <sz val="10"/>
      <color theme="1" tint="0.249977111117893"/>
      <name val="Arial"/>
      <family val="2"/>
    </font>
    <font>
      <sz val="18"/>
      <name val="Calibri"/>
      <family val="2"/>
      <scheme val="minor"/>
    </font>
    <font>
      <sz val="9"/>
      <color theme="1" tint="0.249977111117893"/>
      <name val="Arial"/>
      <family val="2"/>
    </font>
    <font>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sz val="13"/>
      <color theme="1"/>
      <name val="Calibri"/>
      <family val="2"/>
      <scheme val="minor"/>
    </font>
    <font>
      <sz val="11"/>
      <color theme="1"/>
      <name val="Calibri"/>
      <family val="2"/>
    </font>
    <font>
      <sz val="8"/>
      <name val="Calibri"/>
      <family val="2"/>
      <scheme val="minor"/>
    </font>
    <font>
      <sz val="10"/>
      <color rgb="FF000000"/>
      <name val="Calibri"/>
      <family val="2"/>
      <scheme val="minor"/>
    </font>
    <font>
      <sz val="8"/>
      <color theme="1"/>
      <name val="Calibri"/>
      <family val="2"/>
      <scheme val="minor"/>
    </font>
    <font>
      <sz val="8"/>
      <color rgb="FF000000"/>
      <name val="Calibri"/>
      <family val="2"/>
    </font>
    <font>
      <sz val="14"/>
      <color theme="1"/>
      <name val="Calibri"/>
      <family val="2"/>
      <scheme val="minor"/>
    </font>
    <font>
      <sz val="8"/>
      <color theme="1"/>
      <name val="Arial"/>
      <family val="2"/>
    </font>
    <font>
      <b/>
      <sz val="8"/>
      <color rgb="FF000000"/>
      <name val="Calibri"/>
      <family val="2"/>
      <scheme val="minor"/>
    </font>
    <font>
      <sz val="8"/>
      <color rgb="FF404040"/>
      <name val="Calibri"/>
      <family val="2"/>
    </font>
    <font>
      <sz val="10"/>
      <color rgb="FF000000"/>
      <name val="Arial"/>
      <family val="2"/>
    </font>
    <font>
      <sz val="12"/>
      <color theme="1"/>
      <name val="Arial"/>
      <family val="2"/>
    </font>
    <font>
      <sz val="8"/>
      <color rgb="FF000000"/>
      <name val="Arial"/>
      <family val="2"/>
    </font>
    <font>
      <sz val="9"/>
      <color rgb="FF000000"/>
      <name val="Calibri"/>
      <family val="2"/>
    </font>
    <font>
      <sz val="9"/>
      <color theme="1"/>
      <name val="Arial"/>
      <family val="2"/>
    </font>
    <font>
      <i/>
      <sz val="9"/>
      <color rgb="FF7F7F7F"/>
      <name val="Calibri"/>
      <family val="2"/>
    </font>
    <font>
      <sz val="10"/>
      <color rgb="FF000000"/>
      <name val="Open Sans Light"/>
      <family val="2"/>
    </font>
    <font>
      <sz val="8"/>
      <color rgb="FFFF0000"/>
      <name val="Calibri"/>
      <family val="2"/>
    </font>
    <font>
      <sz val="11"/>
      <color theme="1"/>
      <name val="Arial"/>
      <family val="2"/>
    </font>
    <font>
      <sz val="16"/>
      <color rgb="FF000000"/>
      <name val="Calibri"/>
      <family val="2"/>
    </font>
    <font>
      <sz val="14"/>
      <name val="Calibri"/>
      <family val="2"/>
      <scheme val="minor"/>
    </font>
    <font>
      <b/>
      <sz val="14"/>
      <color rgb="FFFFFFFF"/>
      <name val="Calibri"/>
      <family val="2"/>
    </font>
    <font>
      <sz val="14"/>
      <color rgb="FF000000"/>
      <name val="Calibri"/>
      <family val="2"/>
    </font>
    <font>
      <sz val="14"/>
      <name val="Calibri"/>
      <family val="2"/>
    </font>
    <font>
      <vertAlign val="superscript"/>
      <sz val="14"/>
      <color rgb="FF000000"/>
      <name val="Calibri"/>
      <family val="2"/>
    </font>
    <font>
      <b/>
      <sz val="14"/>
      <color theme="0"/>
      <name val="Calibri"/>
      <family val="2"/>
    </font>
    <font>
      <sz val="24"/>
      <name val="Calibri"/>
      <family val="2"/>
      <scheme val="minor"/>
    </font>
    <font>
      <b/>
      <sz val="14"/>
      <color rgb="FF000000"/>
      <name val="Calibri"/>
      <family val="2"/>
    </font>
    <font>
      <b/>
      <vertAlign val="superscript"/>
      <sz val="14"/>
      <color rgb="FF000000"/>
      <name val="Calibri"/>
      <family val="2"/>
    </font>
    <font>
      <sz val="14"/>
      <color theme="0"/>
      <name val="Calibri"/>
      <family val="2"/>
    </font>
    <font>
      <sz val="24"/>
      <color theme="1"/>
      <name val="Arial"/>
      <family val="2"/>
    </font>
    <font>
      <sz val="14"/>
      <color theme="0" tint="-0.14999847407452621"/>
      <name val="Calibri"/>
      <family val="2"/>
    </font>
    <font>
      <i/>
      <sz val="14"/>
      <color rgb="FF000000"/>
      <name val="Calibri"/>
      <family val="2"/>
    </font>
    <font>
      <b/>
      <sz val="24"/>
      <color rgb="FF009AD8"/>
      <name val="Calibri"/>
      <family val="2"/>
      <scheme val="minor"/>
    </font>
    <font>
      <sz val="24"/>
      <color theme="1"/>
      <name val="Calibri"/>
      <family val="2"/>
      <scheme val="minor"/>
    </font>
    <font>
      <sz val="14"/>
      <color rgb="FFFFFFFF"/>
      <name val="Calibri"/>
      <family val="2"/>
    </font>
    <font>
      <b/>
      <sz val="11"/>
      <color rgb="FF009AD8"/>
      <name val="Calibri"/>
      <family val="2"/>
      <scheme val="minor"/>
    </font>
    <font>
      <b/>
      <sz val="14"/>
      <color rgb="FF000000"/>
      <name val="Calibri"/>
      <family val="2"/>
      <scheme val="minor"/>
    </font>
    <font>
      <sz val="14"/>
      <color rgb="FF000000"/>
      <name val="Calibri"/>
      <family val="2"/>
      <scheme val="minor"/>
    </font>
    <font>
      <b/>
      <sz val="14"/>
      <color rgb="FF009AD8"/>
      <name val="Calibri"/>
      <family val="2"/>
      <scheme val="minor"/>
    </font>
    <font>
      <sz val="8"/>
      <name val="Arial"/>
      <family val="2"/>
    </font>
    <font>
      <sz val="14"/>
      <color theme="1"/>
      <name val="Calibri"/>
      <family val="2"/>
    </font>
    <font>
      <b/>
      <sz val="14"/>
      <color rgb="FF00B0F0"/>
      <name val="Calibri"/>
      <family val="2"/>
    </font>
    <font>
      <sz val="14"/>
      <color rgb="FF404040"/>
      <name val="Calibri"/>
      <family val="2"/>
    </font>
    <font>
      <sz val="14"/>
      <color theme="1"/>
      <name val="Arial"/>
      <family val="2"/>
    </font>
    <font>
      <sz val="18"/>
      <color theme="1"/>
      <name val="Calibri"/>
      <family val="2"/>
      <scheme val="minor"/>
    </font>
    <font>
      <b/>
      <sz val="14"/>
      <color rgb="FFFFFFFF"/>
      <name val="Calibri"/>
      <family val="2"/>
      <scheme val="minor"/>
    </font>
    <font>
      <sz val="14"/>
      <color theme="0"/>
      <name val="Calibri"/>
      <family val="2"/>
      <scheme val="minor"/>
    </font>
    <font>
      <b/>
      <sz val="14"/>
      <color theme="0"/>
      <name val="Calibri"/>
      <family val="2"/>
      <scheme val="minor"/>
    </font>
    <font>
      <sz val="18"/>
      <color theme="1"/>
      <name val="Arial"/>
      <family val="2"/>
    </font>
    <font>
      <b/>
      <sz val="10"/>
      <color theme="1" tint="0.249977111117893"/>
      <name val="Arial"/>
      <family val="2"/>
    </font>
    <font>
      <sz val="18"/>
      <color theme="1" tint="0.249977111117893"/>
      <name val="Calibri"/>
      <family val="2"/>
      <scheme val="minor"/>
    </font>
    <font>
      <b/>
      <sz val="24"/>
      <color theme="1" tint="0.249977111117893"/>
      <name val="Calibri"/>
      <family val="2"/>
      <scheme val="minor"/>
    </font>
    <font>
      <sz val="9"/>
      <color theme="1" tint="0.249977111117893"/>
      <name val="Segoe UI Semibold"/>
      <family val="2"/>
    </font>
    <font>
      <sz val="14"/>
      <name val="Segoe UI"/>
      <family val="2"/>
    </font>
    <font>
      <sz val="9"/>
      <name val="Segoe UI"/>
      <family val="2"/>
    </font>
    <font>
      <sz val="10"/>
      <name val="Segoe UI"/>
      <family val="2"/>
    </font>
    <font>
      <b/>
      <sz val="16"/>
      <color theme="0"/>
      <name val="Calibri"/>
      <family val="2"/>
      <scheme val="minor"/>
    </font>
    <font>
      <b/>
      <sz val="16"/>
      <color rgb="FF0070C0"/>
      <name val="Calibri"/>
      <family val="2"/>
      <scheme val="minor"/>
    </font>
    <font>
      <sz val="12"/>
      <color theme="1" tint="0.249977111117893"/>
      <name val="Calibri"/>
      <family val="2"/>
      <scheme val="minor"/>
    </font>
    <font>
      <sz val="15"/>
      <name val="Calibri"/>
      <family val="2"/>
      <scheme val="minor"/>
    </font>
    <font>
      <b/>
      <sz val="15"/>
      <color rgb="FF00B0F0"/>
      <name val="Calibri"/>
      <family val="2"/>
      <scheme val="minor"/>
    </font>
    <font>
      <b/>
      <sz val="24"/>
      <color rgb="FF00B0F0"/>
      <name val="Calibri"/>
      <family val="2"/>
      <scheme val="minor"/>
    </font>
    <font>
      <sz val="10"/>
      <color theme="0"/>
      <name val="Arial"/>
      <family val="2"/>
    </font>
    <font>
      <sz val="10"/>
      <name val="Calibri"/>
      <family val="2"/>
      <scheme val="minor"/>
    </font>
    <font>
      <b/>
      <vertAlign val="superscript"/>
      <sz val="14"/>
      <color rgb="FF00B0F0"/>
      <name val="Calibri"/>
      <family val="2"/>
    </font>
    <font>
      <b/>
      <vertAlign val="superscript"/>
      <sz val="24"/>
      <color rgb="FF00B0F0"/>
      <name val="Calibri"/>
      <family val="2"/>
      <scheme val="minor"/>
    </font>
    <font>
      <b/>
      <sz val="14"/>
      <color rgb="FF00B0F0"/>
      <name val="Calibri"/>
      <family val="2"/>
      <scheme val="minor"/>
    </font>
    <font>
      <sz val="8"/>
      <color rgb="FF00B0F0"/>
      <name val="Calibri"/>
      <family val="2"/>
    </font>
    <font>
      <b/>
      <sz val="18"/>
      <color rgb="FF00B0F0"/>
      <name val="Calibri"/>
      <family val="2"/>
      <scheme val="minor"/>
    </font>
    <font>
      <b/>
      <vertAlign val="superscript"/>
      <sz val="18"/>
      <color rgb="FF00B0F0"/>
      <name val="Calibri"/>
      <family val="2"/>
      <scheme val="minor"/>
    </font>
    <font>
      <sz val="24"/>
      <color rgb="FF00B0F0"/>
      <name val="Calibri"/>
      <family val="2"/>
      <scheme val="minor"/>
    </font>
    <font>
      <sz val="10"/>
      <name val="Calibri"/>
      <family val="2"/>
    </font>
    <font>
      <sz val="13"/>
      <color theme="0"/>
      <name val="Calibri"/>
      <family val="2"/>
      <scheme val="minor"/>
    </font>
    <font>
      <b/>
      <sz val="14"/>
      <color theme="1"/>
      <name val="Calibri"/>
      <family val="2"/>
    </font>
    <font>
      <b/>
      <sz val="10"/>
      <color theme="1"/>
      <name val="Arial"/>
      <family val="2"/>
    </font>
    <font>
      <sz val="16"/>
      <name val="Calibri"/>
      <family val="2"/>
    </font>
    <font>
      <sz val="14"/>
      <color theme="0" tint="-0.14999847407452621"/>
      <name val="Calibri"/>
      <family val="2"/>
      <scheme val="minor"/>
    </font>
    <font>
      <sz val="8"/>
      <color rgb="FF929292"/>
      <name val="Arial"/>
      <family val="2"/>
    </font>
    <font>
      <b/>
      <vertAlign val="superscript"/>
      <sz val="16.8"/>
      <color rgb="FF00B0F0"/>
      <name val="Calibri"/>
      <family val="2"/>
    </font>
    <font>
      <sz val="10"/>
      <color rgb="FFFF0000"/>
      <name val="Calibri"/>
      <family val="2"/>
      <scheme val="minor"/>
    </font>
    <font>
      <b/>
      <sz val="15"/>
      <color rgb="FF00B0F0"/>
      <name val="Calibri"/>
      <family val="2"/>
    </font>
    <font>
      <sz val="15"/>
      <name val="Segoe UI"/>
      <family val="2"/>
    </font>
    <font>
      <b/>
      <i/>
      <sz val="14"/>
      <color rgb="FF00B0F0"/>
      <name val="Calibri"/>
      <family val="2"/>
    </font>
    <font>
      <b/>
      <vertAlign val="superscript"/>
      <sz val="17"/>
      <color rgb="FF00B0F0"/>
      <name val="Calibri"/>
      <family val="2"/>
    </font>
    <font>
      <i/>
      <sz val="14"/>
      <color theme="1"/>
      <name val="Calibri"/>
      <family val="2"/>
      <scheme val="minor"/>
    </font>
    <font>
      <i/>
      <sz val="14"/>
      <color rgb="FF000000"/>
      <name val="Calibri"/>
      <family val="2"/>
      <scheme val="minor"/>
    </font>
    <font>
      <b/>
      <i/>
      <sz val="14"/>
      <color rgb="FFFFFFFF"/>
      <name val="Calibri"/>
      <family val="2"/>
    </font>
    <font>
      <b/>
      <i/>
      <vertAlign val="superscript"/>
      <sz val="14"/>
      <color rgb="FFFFFFFF"/>
      <name val="Calibri"/>
      <family val="2"/>
    </font>
    <font>
      <sz val="12"/>
      <color theme="1"/>
      <name val="Calibri"/>
      <family val="2"/>
      <scheme val="minor"/>
    </font>
    <font>
      <sz val="12"/>
      <color rgb="FF000000"/>
      <name val="Calibri"/>
      <family val="2"/>
      <scheme val="minor"/>
    </font>
    <font>
      <b/>
      <sz val="14"/>
      <color theme="1"/>
      <name val="Calibri"/>
      <family val="2"/>
      <scheme val="minor"/>
    </font>
    <font>
      <b/>
      <sz val="12"/>
      <color theme="1"/>
      <name val="Calibri"/>
      <family val="2"/>
      <scheme val="minor"/>
    </font>
    <font>
      <b/>
      <sz val="14"/>
      <color rgb="FF00BEF2"/>
      <name val="Calibri"/>
      <family val="2"/>
      <scheme val="minor"/>
    </font>
    <font>
      <b/>
      <i/>
      <sz val="14"/>
      <color theme="1"/>
      <name val="Calibri"/>
      <family val="2"/>
      <scheme val="minor"/>
    </font>
    <font>
      <sz val="14"/>
      <color rgb="FF00BEF2"/>
      <name val="Calibri"/>
      <family val="2"/>
      <scheme val="minor"/>
    </font>
    <font>
      <b/>
      <i/>
      <sz val="12"/>
      <color theme="1"/>
      <name val="Calibri"/>
      <family val="2"/>
      <scheme val="minor"/>
    </font>
    <font>
      <vertAlign val="superscript"/>
      <sz val="14"/>
      <color rgb="FF00B0F0"/>
      <name val="Cambria"/>
      <family val="1"/>
    </font>
    <font>
      <vertAlign val="superscript"/>
      <sz val="14"/>
      <color theme="1"/>
      <name val="Calibri"/>
      <family val="2"/>
    </font>
    <font>
      <b/>
      <sz val="14"/>
      <color theme="0" tint="-0.14999847407452621"/>
      <name val="Calibri"/>
      <family val="2"/>
      <scheme val="minor"/>
    </font>
    <font>
      <sz val="14"/>
      <color rgb="FF00B0F0"/>
      <name val="Calibri"/>
      <family val="2"/>
    </font>
    <font>
      <sz val="14"/>
      <color theme="1" tint="0.249977111117893"/>
      <name val="Calibri"/>
      <family val="2"/>
      <scheme val="minor"/>
    </font>
    <font>
      <sz val="24"/>
      <color theme="1" tint="0.249977111117893"/>
      <name val="Calibri"/>
      <family val="2"/>
      <scheme val="minor"/>
    </font>
    <font>
      <b/>
      <sz val="14"/>
      <name val="Calibri"/>
      <family val="2"/>
      <scheme val="minor"/>
    </font>
    <font>
      <vertAlign val="superscript"/>
      <sz val="14"/>
      <name val="Calibri"/>
      <family val="2"/>
    </font>
    <font>
      <sz val="10"/>
      <color theme="0"/>
      <name val="Calibri"/>
      <family val="2"/>
    </font>
    <font>
      <vertAlign val="superscript"/>
      <sz val="14"/>
      <name val="Calibri"/>
      <family val="2"/>
      <scheme val="minor"/>
    </font>
    <font>
      <i/>
      <sz val="14"/>
      <name val="Calibri"/>
      <family val="2"/>
      <scheme val="minor"/>
    </font>
    <font>
      <b/>
      <sz val="14"/>
      <name val="Calibri"/>
      <family val="2"/>
    </font>
    <font>
      <b/>
      <i/>
      <sz val="14"/>
      <name val="Calibri"/>
      <family val="2"/>
    </font>
    <font>
      <sz val="14"/>
      <color rgb="FFFF0000"/>
      <name val="Calibri"/>
      <family val="2"/>
      <scheme val="minor"/>
    </font>
    <font>
      <sz val="18"/>
      <color theme="1" tint="0.249977111117893"/>
      <name val="Symbol"/>
      <family val="1"/>
      <charset val="2"/>
    </font>
    <font>
      <sz val="14.4"/>
      <color theme="1" tint="0.249977111117893"/>
      <name val="Calibri"/>
      <family val="2"/>
    </font>
    <font>
      <sz val="10"/>
      <color rgb="FF00B050"/>
      <name val="Arial"/>
      <family val="2"/>
    </font>
    <font>
      <b/>
      <sz val="8"/>
      <color rgb="FF929292"/>
      <name val="Arial"/>
      <family val="2"/>
    </font>
    <font>
      <sz val="15"/>
      <color theme="0"/>
      <name val="Calibri"/>
      <family val="2"/>
    </font>
    <font>
      <b/>
      <sz val="10"/>
      <color theme="0"/>
      <name val="Calibri"/>
      <family val="2"/>
    </font>
    <font>
      <i/>
      <sz val="14"/>
      <name val="Calibri"/>
      <family val="2"/>
    </font>
    <font>
      <b/>
      <sz val="15"/>
      <color rgb="FF000000"/>
      <name val="Calibri"/>
      <family val="2"/>
    </font>
    <font>
      <vertAlign val="superscript"/>
      <sz val="12"/>
      <color rgb="FF000000"/>
      <name val="Calibri"/>
      <family val="2"/>
    </font>
    <font>
      <vertAlign val="superscript"/>
      <sz val="12"/>
      <name val="Calibri"/>
      <family val="2"/>
    </font>
  </fonts>
  <fills count="37">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
      <patternFill patternType="solid">
        <fgColor rgb="FFD8D8D8"/>
        <bgColor indexed="64"/>
      </patternFill>
    </fill>
    <fill>
      <patternFill patternType="solid">
        <fgColor theme="0" tint="-0.499984740745262"/>
        <bgColor indexed="64"/>
      </patternFill>
    </fill>
    <fill>
      <patternFill patternType="solid">
        <fgColor rgb="FFDADADA"/>
        <bgColor indexed="64"/>
      </patternFill>
    </fill>
    <fill>
      <patternFill patternType="solid">
        <fgColor rgb="FFD9D9D9"/>
        <bgColor indexed="64"/>
      </patternFill>
    </fill>
    <fill>
      <patternFill patternType="solid">
        <fgColor rgb="FFFFFFFF"/>
        <bgColor indexed="64"/>
      </patternFill>
    </fill>
    <fill>
      <patternFill patternType="solid">
        <fgColor rgb="FFDDDDDD"/>
        <bgColor indexed="64"/>
      </patternFill>
    </fill>
    <fill>
      <patternFill patternType="solid">
        <fgColor rgb="FF80808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70C0"/>
        <bgColor indexed="64"/>
      </patternFill>
    </fill>
    <fill>
      <patternFill patternType="solid">
        <fgColor theme="0" tint="-4.9989318521683403E-2"/>
        <bgColor indexed="64"/>
      </patternFill>
    </fill>
    <fill>
      <patternFill patternType="solid">
        <fgColor rgb="FFFFFF00"/>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style="thin">
        <color rgb="FF009AD8"/>
      </right>
      <top/>
      <bottom/>
      <diagonal/>
    </border>
    <border>
      <left/>
      <right style="thin">
        <color rgb="FF009AD8"/>
      </right>
      <top style="thin">
        <color rgb="FF009AD8"/>
      </top>
      <bottom style="thin">
        <color rgb="FF009AD8"/>
      </bottom>
      <diagonal/>
    </border>
    <border>
      <left/>
      <right/>
      <top/>
      <bottom style="thin">
        <color rgb="FF00B0F0"/>
      </bottom>
      <diagonal/>
    </border>
    <border>
      <left style="thin">
        <color rgb="FF009AD8"/>
      </left>
      <right/>
      <top/>
      <bottom/>
      <diagonal/>
    </border>
    <border>
      <left/>
      <right/>
      <top/>
      <bottom style="medium">
        <color rgb="FF000000"/>
      </bottom>
      <diagonal/>
    </border>
    <border>
      <left/>
      <right/>
      <top style="medium">
        <color rgb="FF000000"/>
      </top>
      <bottom style="thin">
        <color rgb="FF009AD8"/>
      </bottom>
      <diagonal/>
    </border>
    <border>
      <left/>
      <right/>
      <top style="medium">
        <color rgb="FF000000"/>
      </top>
      <bottom/>
      <diagonal/>
    </border>
    <border>
      <left/>
      <right style="thin">
        <color rgb="FF009AD8"/>
      </right>
      <top/>
      <bottom style="medium">
        <color rgb="FF000000"/>
      </bottom>
      <diagonal/>
    </border>
    <border>
      <left style="thin">
        <color rgb="FF009AD8"/>
      </left>
      <right/>
      <top/>
      <bottom style="medium">
        <color rgb="FF000000"/>
      </bottom>
      <diagonal/>
    </border>
    <border>
      <left/>
      <right style="thin">
        <color rgb="FF009AD8"/>
      </right>
      <top style="medium">
        <color rgb="FF000000"/>
      </top>
      <bottom/>
      <diagonal/>
    </border>
    <border>
      <left style="thin">
        <color rgb="FF009AD8"/>
      </left>
      <right/>
      <top style="medium">
        <color rgb="FF000000"/>
      </top>
      <bottom/>
      <diagonal/>
    </border>
    <border>
      <left/>
      <right style="thin">
        <color rgb="FF009AD8"/>
      </right>
      <top/>
      <bottom style="thin">
        <color rgb="FF009AD8"/>
      </bottom>
      <diagonal/>
    </border>
    <border>
      <left style="thin">
        <color rgb="FF009AD8"/>
      </left>
      <right/>
      <top/>
      <bottom style="thin">
        <color rgb="FF009AD8"/>
      </bottom>
      <diagonal/>
    </border>
    <border>
      <left style="thin">
        <color rgb="FF009AD8"/>
      </left>
      <right/>
      <top style="thin">
        <color rgb="FF009AD8"/>
      </top>
      <bottom style="thin">
        <color rgb="FF009AD8"/>
      </bottom>
      <diagonal/>
    </border>
    <border>
      <left/>
      <right style="thin">
        <color rgb="FF009AD8"/>
      </right>
      <top style="thin">
        <color rgb="FF009AD8"/>
      </top>
      <bottom/>
      <diagonal/>
    </border>
    <border>
      <left style="thin">
        <color rgb="FF009AD8"/>
      </left>
      <right/>
      <top style="thin">
        <color rgb="FF009AD8"/>
      </top>
      <bottom/>
      <diagonal/>
    </border>
    <border>
      <left/>
      <right/>
      <top style="thin">
        <color rgb="FF00B0F0"/>
      </top>
      <bottom/>
      <diagonal/>
    </border>
    <border>
      <left/>
      <right/>
      <top/>
      <bottom style="thin">
        <color rgb="FF000000"/>
      </bottom>
      <diagonal/>
    </border>
    <border>
      <left/>
      <right/>
      <top style="thin">
        <color rgb="FF000000"/>
      </top>
      <bottom style="medium">
        <color rgb="FF000000"/>
      </bottom>
      <diagonal/>
    </border>
    <border>
      <left/>
      <right style="medium">
        <color rgb="FFFFFFFF"/>
      </right>
      <top/>
      <bottom/>
      <diagonal/>
    </border>
    <border>
      <left style="medium">
        <color rgb="FFFFFFFF"/>
      </left>
      <right/>
      <top/>
      <bottom/>
      <diagonal/>
    </border>
    <border>
      <left/>
      <right style="medium">
        <color rgb="FFFFFFFF"/>
      </right>
      <top/>
      <bottom style="thin">
        <color rgb="FF000000"/>
      </bottom>
      <diagonal/>
    </border>
    <border>
      <left style="medium">
        <color rgb="FFFFFFFF"/>
      </left>
      <right/>
      <top/>
      <bottom style="thin">
        <color rgb="FF000000"/>
      </bottom>
      <diagonal/>
    </border>
    <border>
      <left/>
      <right style="medium">
        <color rgb="FFFFFFFF"/>
      </right>
      <top style="thin">
        <color rgb="FF000000"/>
      </top>
      <bottom style="medium">
        <color rgb="FF000000"/>
      </bottom>
      <diagonal/>
    </border>
    <border>
      <left style="medium">
        <color rgb="FFFFFFFF"/>
      </left>
      <right/>
      <top style="thin">
        <color rgb="FF000000"/>
      </top>
      <bottom style="medium">
        <color rgb="FF000000"/>
      </bottom>
      <diagonal/>
    </border>
    <border>
      <left/>
      <right style="medium">
        <color rgb="FFFFFFFF"/>
      </right>
      <top style="medium">
        <color rgb="FF000000"/>
      </top>
      <bottom/>
      <diagonal/>
    </border>
    <border>
      <left style="medium">
        <color rgb="FFFFFFFF"/>
      </left>
      <right/>
      <top style="medium">
        <color rgb="FF000000"/>
      </top>
      <bottom/>
      <diagonal/>
    </border>
    <border>
      <left style="thin">
        <color rgb="FFFFFFFF"/>
      </left>
      <right/>
      <top/>
      <bottom/>
      <diagonal/>
    </border>
    <border>
      <left/>
      <right style="thin">
        <color rgb="FFFFFFFF"/>
      </right>
      <top/>
      <bottom/>
      <diagonal/>
    </border>
    <border>
      <left/>
      <right/>
      <top/>
      <bottom style="medium">
        <color rgb="FF0D0D0D"/>
      </bottom>
      <diagonal/>
    </border>
    <border>
      <left/>
      <right/>
      <top style="medium">
        <color rgb="FF0D0D0D"/>
      </top>
      <bottom/>
      <diagonal/>
    </border>
    <border>
      <left/>
      <right/>
      <top/>
      <bottom style="medium">
        <color theme="1"/>
      </bottom>
      <diagonal/>
    </border>
    <border>
      <left style="thin">
        <color rgb="FFFFFFFF"/>
      </left>
      <right style="thin">
        <color rgb="FFFFFFFF"/>
      </right>
      <top/>
      <bottom style="medium">
        <color theme="1"/>
      </bottom>
      <diagonal/>
    </border>
    <border>
      <left style="thin">
        <color rgb="FFFFFFFF"/>
      </left>
      <right/>
      <top/>
      <bottom style="medium">
        <color theme="1"/>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right/>
      <top style="medium">
        <color rgb="FF000000"/>
      </top>
      <bottom style="thin">
        <color rgb="FF00B0F0"/>
      </bottom>
      <diagonal/>
    </border>
    <border>
      <left/>
      <right/>
      <top style="thin">
        <color rgb="FF00B0F0"/>
      </top>
      <bottom style="thin">
        <color rgb="FF00B0F0"/>
      </bottom>
      <diagonal/>
    </border>
    <border>
      <left/>
      <right style="thin">
        <color rgb="FFFFFFFF"/>
      </right>
      <top/>
      <bottom style="thin">
        <color rgb="FF00B0F0"/>
      </bottom>
      <diagonal/>
    </border>
    <border>
      <left style="thin">
        <color rgb="FFFFFFFF"/>
      </left>
      <right/>
      <top/>
      <bottom style="thin">
        <color rgb="FF00B0F0"/>
      </bottom>
      <diagonal/>
    </border>
    <border>
      <left/>
      <right/>
      <top style="medium">
        <color rgb="FF0D0D0D"/>
      </top>
      <bottom style="thin">
        <color rgb="FF00B0F0"/>
      </bottom>
      <diagonal/>
    </border>
    <border>
      <left style="thick">
        <color rgb="FFFFFFFF"/>
      </left>
      <right/>
      <top/>
      <bottom/>
      <diagonal/>
    </border>
    <border>
      <left style="thick">
        <color rgb="FFFFFFFF"/>
      </left>
      <right/>
      <top/>
      <bottom style="thin">
        <color rgb="FF00B0F0"/>
      </bottom>
      <diagonal/>
    </border>
    <border>
      <left style="thick">
        <color rgb="FFFFFFFF"/>
      </left>
      <right/>
      <top style="thin">
        <color rgb="FF00B0F0"/>
      </top>
      <bottom style="thin">
        <color rgb="FF00B0F0"/>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s>
  <cellStyleXfs count="162">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6" borderId="0" applyNumberFormat="0" applyBorder="0" applyAlignment="0" applyProtection="0"/>
    <xf numFmtId="0" fontId="11" fillId="3"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3"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4" fillId="2" borderId="1" applyNumberFormat="0" applyAlignment="0" applyProtection="0"/>
    <xf numFmtId="0" fontId="15" fillId="15" borderId="2" applyNumberFormat="0" applyAlignment="0" applyProtection="0"/>
    <xf numFmtId="0" fontId="16" fillId="0" borderId="3" applyNumberFormat="0" applyFill="0" applyAlignment="0" applyProtection="0"/>
    <xf numFmtId="166" fontId="9" fillId="0" borderId="0" applyFont="0" applyFill="0" applyBorder="0" applyAlignment="0" applyProtection="0"/>
    <xf numFmtId="0" fontId="17" fillId="16" borderId="0" applyNumberFormat="0" applyBorder="0" applyAlignment="0" applyProtection="0"/>
    <xf numFmtId="164" fontId="8" fillId="0" borderId="0" applyFont="0" applyFill="0" applyBorder="0" applyAlignment="0" applyProtection="0"/>
    <xf numFmtId="165" fontId="8" fillId="0" borderId="0" applyFont="0" applyFill="0" applyBorder="0" applyAlignment="0" applyProtection="0"/>
    <xf numFmtId="0" fontId="10" fillId="0" borderId="0"/>
    <xf numFmtId="0" fontId="26" fillId="0" borderId="0"/>
    <xf numFmtId="0" fontId="26" fillId="0" borderId="0"/>
    <xf numFmtId="0" fontId="26" fillId="0" borderId="0"/>
    <xf numFmtId="0" fontId="26" fillId="0" borderId="0"/>
    <xf numFmtId="0" fontId="8" fillId="0" borderId="0"/>
    <xf numFmtId="0" fontId="26" fillId="0" borderId="0"/>
    <xf numFmtId="0" fontId="26" fillId="0" borderId="0"/>
    <xf numFmtId="0" fontId="26" fillId="0" borderId="0"/>
    <xf numFmtId="0" fontId="26" fillId="0" borderId="0"/>
    <xf numFmtId="0" fontId="26" fillId="0" borderId="0"/>
    <xf numFmtId="0" fontId="8" fillId="0" borderId="0"/>
    <xf numFmtId="0" fontId="26" fillId="0" borderId="0"/>
    <xf numFmtId="0" fontId="26" fillId="0" borderId="0"/>
    <xf numFmtId="0" fontId="8" fillId="0" borderId="0"/>
    <xf numFmtId="0" fontId="8" fillId="0" borderId="0"/>
    <xf numFmtId="0" fontId="27" fillId="0" borderId="0"/>
    <xf numFmtId="0" fontId="8" fillId="0" borderId="0"/>
    <xf numFmtId="0" fontId="8" fillId="0" borderId="0"/>
    <xf numFmtId="0" fontId="18" fillId="0" borderId="0"/>
    <xf numFmtId="0" fontId="26" fillId="0" borderId="0"/>
    <xf numFmtId="0" fontId="27" fillId="0" borderId="0"/>
    <xf numFmtId="0" fontId="2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26" fillId="0" borderId="0"/>
    <xf numFmtId="0" fontId="26" fillId="0" borderId="0"/>
    <xf numFmtId="0" fontId="26" fillId="0" borderId="0"/>
    <xf numFmtId="0" fontId="26" fillId="0" borderId="0"/>
    <xf numFmtId="0" fontId="26" fillId="0" borderId="0"/>
    <xf numFmtId="0" fontId="8" fillId="0" borderId="0"/>
    <xf numFmtId="0" fontId="26" fillId="0" borderId="0"/>
    <xf numFmtId="0" fontId="26" fillId="0" borderId="0"/>
    <xf numFmtId="0" fontId="26" fillId="0" borderId="0"/>
    <xf numFmtId="0" fontId="26" fillId="0" borderId="0"/>
    <xf numFmtId="37" fontId="9" fillId="0" borderId="0"/>
    <xf numFmtId="0" fontId="8" fillId="4" borderId="4" applyNumberFormat="0" applyFont="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8"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19" fillId="2"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9" fillId="0" borderId="0"/>
    <xf numFmtId="0" fontId="26" fillId="0" borderId="0"/>
    <xf numFmtId="0" fontId="36" fillId="0" borderId="0" applyNumberFormat="0" applyFill="0" applyBorder="0" applyAlignment="0" applyProtection="0">
      <alignment vertical="top"/>
      <protection locked="0"/>
    </xf>
    <xf numFmtId="0" fontId="37" fillId="19"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3" borderId="0" applyNumberFormat="0" applyBorder="0" applyAlignment="0" applyProtection="0"/>
    <xf numFmtId="0" fontId="37" fillId="8" borderId="0" applyNumberFormat="0" applyBorder="0" applyAlignment="0" applyProtection="0"/>
    <xf numFmtId="0" fontId="37" fillId="21"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22" borderId="0" applyNumberFormat="0" applyBorder="0" applyAlignment="0" applyProtection="0"/>
    <xf numFmtId="0" fontId="37" fillId="3"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22" borderId="0" applyNumberFormat="0" applyBorder="0" applyAlignment="0" applyProtection="0"/>
    <xf numFmtId="0" fontId="38" fillId="3" borderId="0" applyNumberFormat="0" applyBorder="0" applyAlignment="0" applyProtection="0"/>
    <xf numFmtId="0" fontId="39" fillId="14" borderId="0" applyNumberFormat="0" applyBorder="0" applyAlignment="0" applyProtection="0"/>
    <xf numFmtId="0" fontId="40" fillId="19" borderId="1" applyNumberFormat="0" applyAlignment="0" applyProtection="0"/>
    <xf numFmtId="0" fontId="41" fillId="5" borderId="11" applyNumberFormat="0" applyAlignment="0" applyProtection="0"/>
    <xf numFmtId="0" fontId="42" fillId="0" borderId="3" applyNumberFormat="0" applyFill="0" applyAlignment="0" applyProtection="0"/>
    <xf numFmtId="0" fontId="43" fillId="0" borderId="0" applyNumberFormat="0" applyFill="0" applyBorder="0" applyAlignment="0" applyProtection="0"/>
    <xf numFmtId="0" fontId="38" fillId="9"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12" borderId="0" applyNumberFormat="0" applyBorder="0" applyAlignment="0" applyProtection="0"/>
    <xf numFmtId="0" fontId="38" fillId="9" borderId="0" applyNumberFormat="0" applyBorder="0" applyAlignment="0" applyProtection="0"/>
    <xf numFmtId="0" fontId="38" fillId="23" borderId="0" applyNumberFormat="0" applyBorder="0" applyAlignment="0" applyProtection="0"/>
    <xf numFmtId="0" fontId="44" fillId="3" borderId="1" applyNumberFormat="0" applyAlignment="0" applyProtection="0"/>
    <xf numFmtId="0" fontId="45" fillId="16" borderId="0" applyNumberFormat="0" applyBorder="0" applyAlignment="0" applyProtection="0"/>
    <xf numFmtId="0" fontId="46" fillId="7" borderId="0" applyNumberFormat="0" applyBorder="0" applyAlignment="0" applyProtection="0"/>
    <xf numFmtId="0" fontId="8" fillId="4" borderId="4" applyNumberFormat="0" applyFont="0" applyAlignment="0" applyProtection="0"/>
    <xf numFmtId="0" fontId="47" fillId="19" borderId="12" applyNumberFormat="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6" applyNumberFormat="0" applyFill="0" applyAlignment="0" applyProtection="0"/>
    <xf numFmtId="0" fontId="51" fillId="0" borderId="13" applyNumberFormat="0" applyFill="0" applyAlignment="0" applyProtection="0"/>
    <xf numFmtId="0" fontId="43" fillId="0" borderId="14" applyNumberFormat="0" applyFill="0" applyAlignment="0" applyProtection="0"/>
    <xf numFmtId="0" fontId="52" fillId="0" borderId="0" applyNumberFormat="0" applyFill="0" applyBorder="0" applyAlignment="0" applyProtection="0"/>
    <xf numFmtId="0" fontId="53" fillId="0" borderId="15" applyNumberFormat="0" applyFill="0" applyAlignment="0" applyProtection="0"/>
    <xf numFmtId="0" fontId="26" fillId="0" borderId="0"/>
    <xf numFmtId="0" fontId="8" fillId="0" borderId="0"/>
    <xf numFmtId="0" fontId="7" fillId="0" borderId="0"/>
    <xf numFmtId="9" fontId="26" fillId="0" borderId="0" applyFont="0" applyFill="0" applyBorder="0" applyAlignment="0" applyProtection="0"/>
    <xf numFmtId="9" fontId="55" fillId="0" borderId="0" applyFont="0" applyFill="0" applyBorder="0" applyAlignment="0" applyProtection="0"/>
    <xf numFmtId="0" fontId="26" fillId="0" borderId="0"/>
    <xf numFmtId="9" fontId="26" fillId="0" borderId="0" applyFont="0" applyFill="0" applyBorder="0" applyAlignment="0" applyProtection="0"/>
    <xf numFmtId="9" fontId="26" fillId="0" borderId="0" applyFont="0" applyFill="0" applyBorder="0" applyAlignment="0" applyProtection="0"/>
    <xf numFmtId="0" fontId="26" fillId="0" borderId="0"/>
    <xf numFmtId="0" fontId="26" fillId="0" borderId="0"/>
    <xf numFmtId="9" fontId="26" fillId="0" borderId="0" applyFont="0" applyFill="0" applyBorder="0" applyAlignment="0" applyProtection="0"/>
    <xf numFmtId="0" fontId="26" fillId="0" borderId="0"/>
    <xf numFmtId="9" fontId="26" fillId="0" borderId="0" applyFont="0" applyFill="0" applyBorder="0" applyAlignment="0" applyProtection="0"/>
    <xf numFmtId="9" fontId="26" fillId="0" borderId="0" applyFont="0" applyFill="0" applyBorder="0" applyAlignment="0" applyProtection="0"/>
    <xf numFmtId="0" fontId="6" fillId="0" borderId="0"/>
    <xf numFmtId="0" fontId="64" fillId="0" borderId="0" applyBorder="0">
      <alignment wrapText="1"/>
    </xf>
    <xf numFmtId="0" fontId="4" fillId="0" borderId="0"/>
    <xf numFmtId="9" fontId="4" fillId="0" borderId="0" applyFont="0" applyFill="0" applyBorder="0" applyAlignment="0" applyProtection="0"/>
  </cellStyleXfs>
  <cellXfs count="1094">
    <xf numFmtId="0" fontId="0" fillId="0" borderId="0" xfId="0"/>
    <xf numFmtId="0" fontId="28" fillId="0" borderId="0" xfId="44" applyFont="1"/>
    <xf numFmtId="167" fontId="28" fillId="0" borderId="0" xfId="0" applyNumberFormat="1" applyFont="1" applyAlignment="1">
      <alignment vertical="center"/>
    </xf>
    <xf numFmtId="168" fontId="28" fillId="0" borderId="0" xfId="0" applyNumberFormat="1" applyFont="1" applyAlignment="1">
      <alignment vertical="center"/>
    </xf>
    <xf numFmtId="0" fontId="28" fillId="0" borderId="0" xfId="47" applyFont="1"/>
    <xf numFmtId="0" fontId="28" fillId="0" borderId="0" xfId="38" applyFont="1"/>
    <xf numFmtId="0" fontId="34" fillId="0" borderId="0" xfId="67" applyFont="1"/>
    <xf numFmtId="0" fontId="32" fillId="0" borderId="0" xfId="0" applyFont="1"/>
    <xf numFmtId="0" fontId="32" fillId="0" borderId="0" xfId="0" applyFont="1" applyAlignment="1">
      <alignment horizontal="right"/>
    </xf>
    <xf numFmtId="0" fontId="0" fillId="18" borderId="0" xfId="0" applyFill="1"/>
    <xf numFmtId="0" fontId="56" fillId="0" borderId="0" xfId="0" applyFont="1" applyAlignment="1">
      <alignment vertical="center" wrapText="1"/>
    </xf>
    <xf numFmtId="0" fontId="28" fillId="18" borderId="0" xfId="44" applyFont="1" applyFill="1"/>
    <xf numFmtId="0" fontId="28" fillId="18" borderId="0" xfId="44" applyFont="1" applyFill="1" applyAlignment="1">
      <alignment vertical="center"/>
    </xf>
    <xf numFmtId="0" fontId="28" fillId="0" borderId="0" xfId="44" applyFont="1" applyAlignment="1">
      <alignment vertical="center"/>
    </xf>
    <xf numFmtId="37" fontId="57" fillId="0" borderId="0" xfId="0" applyNumberFormat="1" applyFont="1" applyAlignment="1">
      <alignment horizontal="left" vertical="center" wrapText="1" indent="1"/>
    </xf>
    <xf numFmtId="0" fontId="0" fillId="0" borderId="0" xfId="0"/>
    <xf numFmtId="0" fontId="59" fillId="17" borderId="0" xfId="0" applyFont="1" applyFill="1" applyAlignment="1">
      <alignment wrapText="1"/>
    </xf>
    <xf numFmtId="0" fontId="59" fillId="29" borderId="0" xfId="0" applyFont="1" applyFill="1" applyAlignment="1">
      <alignment wrapText="1"/>
    </xf>
    <xf numFmtId="0" fontId="56" fillId="18" borderId="0" xfId="44" applyFont="1" applyFill="1"/>
    <xf numFmtId="0" fontId="56" fillId="18" borderId="0" xfId="44" applyFont="1" applyFill="1" applyAlignment="1">
      <alignment vertical="center"/>
    </xf>
    <xf numFmtId="0" fontId="56" fillId="0" borderId="0" xfId="44" applyFont="1"/>
    <xf numFmtId="0" fontId="61" fillId="0" borderId="0" xfId="0" applyFont="1"/>
    <xf numFmtId="0" fontId="62" fillId="29" borderId="0" xfId="0" applyFont="1" applyFill="1" applyAlignment="1">
      <alignment horizontal="left" wrapText="1"/>
    </xf>
    <xf numFmtId="0" fontId="64" fillId="0" borderId="0" xfId="159">
      <alignment wrapText="1"/>
    </xf>
    <xf numFmtId="0" fontId="65" fillId="0" borderId="0" xfId="0" applyFont="1"/>
    <xf numFmtId="0" fontId="59" fillId="29" borderId="0" xfId="0" applyFont="1" applyFill="1" applyAlignment="1">
      <alignment vertical="top" wrapText="1"/>
    </xf>
    <xf numFmtId="0" fontId="66" fillId="29" borderId="0" xfId="0" applyFont="1" applyFill="1" applyAlignment="1">
      <alignment wrapText="1"/>
    </xf>
    <xf numFmtId="0" fontId="66" fillId="29" borderId="0" xfId="0" applyFont="1" applyFill="1" applyAlignment="1">
      <alignment vertical="center" wrapText="1"/>
    </xf>
    <xf numFmtId="0" fontId="68" fillId="0" borderId="0" xfId="0" applyFont="1"/>
    <xf numFmtId="0" fontId="67" fillId="29" borderId="0" xfId="0" applyFont="1" applyFill="1" applyAlignment="1">
      <alignment vertical="center" wrapText="1"/>
    </xf>
    <xf numFmtId="0" fontId="69" fillId="29" borderId="0" xfId="0" applyFont="1" applyFill="1" applyAlignment="1">
      <alignment wrapText="1"/>
    </xf>
    <xf numFmtId="0" fontId="59" fillId="29" borderId="0" xfId="56" applyFont="1" applyFill="1" applyAlignment="1">
      <alignment wrapText="1"/>
    </xf>
    <xf numFmtId="0" fontId="72" fillId="0" borderId="0" xfId="0" applyFont="1"/>
    <xf numFmtId="0" fontId="0" fillId="0" borderId="0" xfId="0" applyAlignment="1">
      <alignment horizontal="left"/>
    </xf>
    <xf numFmtId="0" fontId="58" fillId="0" borderId="0" xfId="0" applyFont="1"/>
    <xf numFmtId="167" fontId="56" fillId="0" borderId="0" xfId="0" applyNumberFormat="1" applyFont="1" applyAlignment="1">
      <alignment vertical="center"/>
    </xf>
    <xf numFmtId="0" fontId="74" fillId="0" borderId="0" xfId="67" applyFont="1"/>
    <xf numFmtId="0" fontId="76" fillId="29" borderId="16" xfId="0" applyFont="1" applyFill="1" applyBorder="1" applyAlignment="1">
      <alignment wrapText="1"/>
    </xf>
    <xf numFmtId="0" fontId="76" fillId="29" borderId="0" xfId="0" applyFont="1" applyFill="1" applyAlignment="1">
      <alignment wrapText="1"/>
    </xf>
    <xf numFmtId="0" fontId="76" fillId="29" borderId="0" xfId="0" applyFont="1" applyFill="1" applyAlignment="1">
      <alignment horizontal="left" wrapText="1" indent="2"/>
    </xf>
    <xf numFmtId="0" fontId="80" fillId="0" borderId="0" xfId="67" applyFont="1"/>
    <xf numFmtId="0" fontId="81" fillId="29" borderId="0" xfId="0" applyFont="1" applyFill="1" applyAlignment="1">
      <alignment wrapText="1"/>
    </xf>
    <xf numFmtId="0" fontId="74" fillId="0" borderId="0" xfId="44" applyFont="1"/>
    <xf numFmtId="171" fontId="76" fillId="29" borderId="0" xfId="0" applyNumberFormat="1" applyFont="1" applyFill="1" applyAlignment="1">
      <alignment horizontal="right" wrapText="1"/>
    </xf>
    <xf numFmtId="197" fontId="76" fillId="0" borderId="0" xfId="0" applyNumberFormat="1" applyFont="1" applyAlignment="1">
      <alignment horizontal="right" wrapText="1"/>
    </xf>
    <xf numFmtId="197" fontId="77" fillId="0" borderId="9" xfId="0" applyNumberFormat="1" applyFont="1" applyBorder="1" applyAlignment="1">
      <alignment horizontal="right" wrapText="1"/>
    </xf>
    <xf numFmtId="197" fontId="83" fillId="29" borderId="0" xfId="0" applyNumberFormat="1" applyFont="1" applyFill="1" applyAlignment="1">
      <alignment horizontal="right" wrapText="1"/>
    </xf>
    <xf numFmtId="171" fontId="76" fillId="29" borderId="0" xfId="0" applyNumberFormat="1" applyFont="1" applyFill="1" applyAlignment="1">
      <alignment vertical="center" wrapText="1"/>
    </xf>
    <xf numFmtId="181" fontId="77" fillId="29" borderId="0" xfId="0" applyNumberFormat="1" applyFont="1" applyFill="1" applyAlignment="1">
      <alignment horizontal="right" vertical="center" wrapText="1"/>
    </xf>
    <xf numFmtId="171" fontId="77" fillId="29" borderId="0" xfId="0" applyNumberFormat="1" applyFont="1" applyFill="1" applyAlignment="1">
      <alignment horizontal="right" vertical="center" wrapText="1"/>
    </xf>
    <xf numFmtId="171" fontId="76" fillId="29" borderId="16" xfId="0" applyNumberFormat="1" applyFont="1" applyFill="1" applyBorder="1" applyAlignment="1">
      <alignment horizontal="right" vertical="center" wrapText="1"/>
    </xf>
    <xf numFmtId="171" fontId="76" fillId="29" borderId="0" xfId="0" applyNumberFormat="1" applyFont="1" applyFill="1" applyAlignment="1">
      <alignment horizontal="right" vertical="center" wrapText="1"/>
    </xf>
    <xf numFmtId="0" fontId="84" fillId="18" borderId="0" xfId="0" applyFont="1" applyFill="1"/>
    <xf numFmtId="181" fontId="76" fillId="29" borderId="0" xfId="0" applyNumberFormat="1" applyFont="1" applyFill="1" applyAlignment="1">
      <alignment vertical="center" wrapText="1"/>
    </xf>
    <xf numFmtId="181" fontId="77" fillId="29" borderId="16" xfId="0" applyNumberFormat="1" applyFont="1" applyFill="1" applyBorder="1" applyAlignment="1">
      <alignment wrapText="1"/>
    </xf>
    <xf numFmtId="171" fontId="76" fillId="29" borderId="0" xfId="0" applyNumberFormat="1" applyFont="1" applyFill="1" applyAlignment="1">
      <alignment wrapText="1"/>
    </xf>
    <xf numFmtId="181" fontId="77" fillId="29" borderId="0" xfId="0" applyNumberFormat="1" applyFont="1" applyFill="1" applyAlignment="1">
      <alignment wrapText="1"/>
    </xf>
    <xf numFmtId="181" fontId="76" fillId="29" borderId="16" xfId="0" applyNumberFormat="1" applyFont="1" applyFill="1" applyBorder="1" applyAlignment="1">
      <alignment wrapText="1"/>
    </xf>
    <xf numFmtId="171" fontId="76" fillId="29" borderId="23" xfId="0" applyNumberFormat="1" applyFont="1" applyFill="1" applyBorder="1" applyAlignment="1">
      <alignment horizontal="right" vertical="center" wrapText="1"/>
    </xf>
    <xf numFmtId="0" fontId="81" fillId="29" borderId="0" xfId="0" applyFont="1" applyFill="1" applyAlignment="1">
      <alignment vertical="center" wrapText="1"/>
    </xf>
    <xf numFmtId="0" fontId="80" fillId="0" borderId="0" xfId="44" applyFont="1"/>
    <xf numFmtId="187" fontId="76" fillId="29" borderId="23" xfId="0" applyNumberFormat="1" applyFont="1" applyFill="1" applyBorder="1" applyAlignment="1">
      <alignment vertical="center" wrapText="1"/>
    </xf>
    <xf numFmtId="187" fontId="76" fillId="29" borderId="9" xfId="0" applyNumberFormat="1" applyFont="1" applyFill="1" applyBorder="1" applyAlignment="1">
      <alignment vertical="center" wrapText="1"/>
    </xf>
    <xf numFmtId="187" fontId="76" fillId="29" borderId="16" xfId="0" applyNumberFormat="1" applyFont="1" applyFill="1" applyBorder="1" applyAlignment="1">
      <alignment vertical="center" wrapText="1"/>
    </xf>
    <xf numFmtId="187" fontId="76" fillId="29" borderId="0" xfId="0" applyNumberFormat="1" applyFont="1" applyFill="1" applyAlignment="1">
      <alignment vertical="center" wrapText="1"/>
    </xf>
    <xf numFmtId="0" fontId="88" fillId="0" borderId="0" xfId="0" applyFont="1"/>
    <xf numFmtId="0" fontId="76" fillId="29" borderId="17" xfId="0" applyFont="1" applyFill="1" applyBorder="1" applyAlignment="1">
      <alignment wrapText="1"/>
    </xf>
    <xf numFmtId="0" fontId="76" fillId="29" borderId="24" xfId="0" applyFont="1" applyFill="1" applyBorder="1" applyAlignment="1">
      <alignment wrapText="1"/>
    </xf>
    <xf numFmtId="0" fontId="81" fillId="29" borderId="25" xfId="0" applyFont="1" applyFill="1" applyBorder="1" applyAlignment="1">
      <alignment horizontal="center" wrapText="1"/>
    </xf>
    <xf numFmtId="0" fontId="81" fillId="29" borderId="21" xfId="0" applyFont="1" applyFill="1" applyBorder="1" applyAlignment="1">
      <alignment horizontal="center" wrapText="1"/>
    </xf>
    <xf numFmtId="0" fontId="81" fillId="29" borderId="24" xfId="0" applyFont="1" applyFill="1" applyBorder="1" applyAlignment="1">
      <alignment horizontal="center" wrapText="1"/>
    </xf>
    <xf numFmtId="0" fontId="76" fillId="29" borderId="26" xfId="0" applyFont="1" applyFill="1" applyBorder="1" applyAlignment="1">
      <alignment horizontal="center" vertical="center" wrapText="1"/>
    </xf>
    <xf numFmtId="171" fontId="76" fillId="29" borderId="27" xfId="0" applyNumberFormat="1" applyFont="1" applyFill="1" applyBorder="1" applyAlignment="1">
      <alignment horizontal="right" vertical="center" wrapText="1"/>
    </xf>
    <xf numFmtId="188" fontId="76" fillId="29" borderId="23" xfId="0" applyNumberFormat="1" applyFont="1" applyFill="1" applyBorder="1" applyAlignment="1">
      <alignment vertical="center" wrapText="1"/>
    </xf>
    <xf numFmtId="184" fontId="76" fillId="29" borderId="26" xfId="0" applyNumberFormat="1" applyFont="1" applyFill="1" applyBorder="1" applyAlignment="1">
      <alignment vertical="center" wrapText="1"/>
    </xf>
    <xf numFmtId="0" fontId="76" fillId="29" borderId="17" xfId="0" applyFont="1" applyFill="1" applyBorder="1" applyAlignment="1">
      <alignment horizontal="center" vertical="center" wrapText="1"/>
    </xf>
    <xf numFmtId="171" fontId="76" fillId="29" borderId="20" xfId="0" applyNumberFormat="1" applyFont="1" applyFill="1" applyBorder="1" applyAlignment="1">
      <alignment horizontal="right" vertical="center" wrapText="1"/>
    </xf>
    <xf numFmtId="188" fontId="76" fillId="29" borderId="0" xfId="0" applyNumberFormat="1" applyFont="1" applyFill="1" applyAlignment="1">
      <alignment vertical="center" wrapText="1"/>
    </xf>
    <xf numFmtId="184" fontId="76" fillId="29" borderId="17" xfId="0" applyNumberFormat="1" applyFont="1" applyFill="1" applyBorder="1" applyAlignment="1">
      <alignment vertical="center" wrapText="1"/>
    </xf>
    <xf numFmtId="0" fontId="76" fillId="29" borderId="28" xfId="0" applyFont="1" applyFill="1" applyBorder="1" applyAlignment="1">
      <alignment horizontal="center" vertical="center" wrapText="1"/>
    </xf>
    <xf numFmtId="171" fontId="76" fillId="29" borderId="29" xfId="0" applyNumberFormat="1" applyFont="1" applyFill="1" applyBorder="1" applyAlignment="1">
      <alignment horizontal="right" vertical="center" wrapText="1"/>
    </xf>
    <xf numFmtId="188" fontId="76" fillId="29" borderId="9" xfId="0" applyNumberFormat="1" applyFont="1" applyFill="1" applyBorder="1" applyAlignment="1">
      <alignment vertical="center" wrapText="1"/>
    </xf>
    <xf numFmtId="184" fontId="89" fillId="29" borderId="28" xfId="0" applyNumberFormat="1" applyFont="1" applyFill="1" applyBorder="1" applyAlignment="1">
      <alignment vertical="center" wrapText="1"/>
    </xf>
    <xf numFmtId="0" fontId="76" fillId="29" borderId="31" xfId="0" applyFont="1" applyFill="1" applyBorder="1" applyAlignment="1">
      <alignment horizontal="center" vertical="center" wrapText="1"/>
    </xf>
    <xf numFmtId="171" fontId="76" fillId="29" borderId="32" xfId="0" applyNumberFormat="1" applyFont="1" applyFill="1" applyBorder="1" applyAlignment="1">
      <alignment horizontal="right" vertical="center" wrapText="1"/>
    </xf>
    <xf numFmtId="188" fontId="76" fillId="29" borderId="16" xfId="0" applyNumberFormat="1" applyFont="1" applyFill="1" applyBorder="1" applyAlignment="1">
      <alignment vertical="center" wrapText="1"/>
    </xf>
    <xf numFmtId="184" fontId="76" fillId="29" borderId="31" xfId="0" applyNumberFormat="1" applyFont="1" applyFill="1" applyBorder="1" applyAlignment="1">
      <alignment vertical="center" wrapText="1"/>
    </xf>
    <xf numFmtId="0" fontId="92" fillId="29" borderId="0" xfId="0" applyFont="1" applyFill="1" applyAlignment="1">
      <alignment horizontal="left" vertical="center" wrapText="1" indent="2"/>
    </xf>
    <xf numFmtId="181" fontId="92" fillId="29" borderId="23" xfId="0" applyNumberFormat="1" applyFont="1" applyFill="1" applyBorder="1" applyAlignment="1">
      <alignment horizontal="right" vertical="center" wrapText="1"/>
    </xf>
    <xf numFmtId="171" fontId="92" fillId="27" borderId="0" xfId="0" applyNumberFormat="1" applyFont="1" applyFill="1" applyAlignment="1">
      <alignment horizontal="right" vertical="center" wrapText="1"/>
    </xf>
    <xf numFmtId="171" fontId="92" fillId="29" borderId="0" xfId="0" applyNumberFormat="1" applyFont="1" applyFill="1" applyAlignment="1">
      <alignment horizontal="right" vertical="center" wrapText="1"/>
    </xf>
    <xf numFmtId="181" fontId="92" fillId="29" borderId="0" xfId="0" applyNumberFormat="1" applyFont="1" applyFill="1" applyAlignment="1">
      <alignment horizontal="right" vertical="center" wrapText="1"/>
    </xf>
    <xf numFmtId="181" fontId="92" fillId="29" borderId="9" xfId="0" applyNumberFormat="1" applyFont="1" applyFill="1" applyBorder="1" applyAlignment="1">
      <alignment horizontal="right" vertical="center" wrapText="1"/>
    </xf>
    <xf numFmtId="171" fontId="76" fillId="27" borderId="23" xfId="0" applyNumberFormat="1" applyFont="1" applyFill="1" applyBorder="1" applyAlignment="1">
      <alignment horizontal="right" vertical="center" wrapText="1"/>
    </xf>
    <xf numFmtId="171" fontId="76" fillId="27" borderId="9" xfId="0" applyNumberFormat="1" applyFont="1" applyFill="1" applyBorder="1" applyAlignment="1">
      <alignment horizontal="right" vertical="center" wrapText="1"/>
    </xf>
    <xf numFmtId="171" fontId="76" fillId="29" borderId="9" xfId="0" applyNumberFormat="1" applyFont="1" applyFill="1" applyBorder="1" applyAlignment="1">
      <alignment horizontal="right" vertical="center" wrapText="1"/>
    </xf>
    <xf numFmtId="191" fontId="76" fillId="29" borderId="9" xfId="0" applyNumberFormat="1" applyFont="1" applyFill="1" applyBorder="1" applyAlignment="1">
      <alignment horizontal="right" vertical="center" wrapText="1"/>
    </xf>
    <xf numFmtId="171" fontId="76" fillId="27" borderId="0" xfId="0" applyNumberFormat="1" applyFont="1" applyFill="1" applyAlignment="1">
      <alignment horizontal="right" vertical="center" wrapText="1"/>
    </xf>
    <xf numFmtId="191" fontId="76" fillId="29" borderId="0" xfId="0" applyNumberFormat="1" applyFont="1" applyFill="1" applyAlignment="1">
      <alignment vertical="center" wrapText="1"/>
    </xf>
    <xf numFmtId="191" fontId="76" fillId="29" borderId="0" xfId="0" applyNumberFormat="1" applyFont="1" applyFill="1" applyAlignment="1">
      <alignment horizontal="right" vertical="center" wrapText="1"/>
    </xf>
    <xf numFmtId="171" fontId="76" fillId="29" borderId="33" xfId="0" applyNumberFormat="1" applyFont="1" applyFill="1" applyBorder="1" applyAlignment="1">
      <alignment horizontal="right" vertical="center" wrapText="1"/>
    </xf>
    <xf numFmtId="171" fontId="76" fillId="29" borderId="19" xfId="0" applyNumberFormat="1" applyFont="1" applyFill="1" applyBorder="1" applyAlignment="1">
      <alignment horizontal="right" vertical="center" wrapText="1"/>
    </xf>
    <xf numFmtId="181" fontId="76" fillId="29" borderId="9" xfId="0" applyNumberFormat="1" applyFont="1" applyFill="1" applyBorder="1" applyAlignment="1">
      <alignment horizontal="right" vertical="center" wrapText="1"/>
    </xf>
    <xf numFmtId="179" fontId="76" fillId="27" borderId="23" xfId="0" applyNumberFormat="1" applyFont="1" applyFill="1" applyBorder="1" applyAlignment="1">
      <alignment horizontal="right" vertical="center" wrapText="1"/>
    </xf>
    <xf numFmtId="181" fontId="76" fillId="29" borderId="23" xfId="0" applyNumberFormat="1" applyFont="1" applyFill="1" applyBorder="1" applyAlignment="1">
      <alignment horizontal="right" vertical="center" wrapText="1"/>
    </xf>
    <xf numFmtId="181" fontId="76" fillId="29" borderId="0" xfId="0" applyNumberFormat="1" applyFont="1" applyFill="1" applyAlignment="1">
      <alignment horizontal="right" vertical="center" wrapText="1"/>
    </xf>
    <xf numFmtId="179" fontId="76" fillId="27" borderId="0" xfId="0" applyNumberFormat="1" applyFont="1" applyFill="1" applyAlignment="1">
      <alignment horizontal="right" vertical="center" wrapText="1"/>
    </xf>
    <xf numFmtId="181" fontId="76" fillId="29" borderId="0" xfId="0" applyNumberFormat="1" applyFont="1" applyFill="1" applyAlignment="1">
      <alignment horizontal="right" wrapText="1"/>
    </xf>
    <xf numFmtId="0" fontId="76" fillId="29" borderId="9" xfId="0" applyFont="1" applyFill="1" applyBorder="1" applyAlignment="1">
      <alignment horizontal="left" wrapText="1" indent="2"/>
    </xf>
    <xf numFmtId="181" fontId="76" fillId="29" borderId="16" xfId="0" applyNumberFormat="1" applyFont="1" applyFill="1" applyBorder="1" applyAlignment="1">
      <alignment horizontal="right" vertical="center" wrapText="1"/>
    </xf>
    <xf numFmtId="0" fontId="84" fillId="0" borderId="0" xfId="0" applyFont="1"/>
    <xf numFmtId="0" fontId="81" fillId="29" borderId="35" xfId="0" applyFont="1" applyFill="1" applyBorder="1" applyAlignment="1">
      <alignment horizontal="center" wrapText="1"/>
    </xf>
    <xf numFmtId="0" fontId="76" fillId="29" borderId="0" xfId="0" applyFont="1" applyFill="1" applyAlignment="1">
      <alignment horizontal="left" vertical="center" wrapText="1" indent="1"/>
    </xf>
    <xf numFmtId="191" fontId="76" fillId="29" borderId="9" xfId="0" applyNumberFormat="1" applyFont="1" applyFill="1" applyBorder="1" applyAlignment="1">
      <alignment wrapText="1"/>
    </xf>
    <xf numFmtId="0" fontId="76" fillId="29" borderId="9" xfId="0" applyFont="1" applyFill="1" applyBorder="1" applyAlignment="1">
      <alignment horizontal="left" vertical="center" wrapText="1" indent="2"/>
    </xf>
    <xf numFmtId="0" fontId="99" fillId="0" borderId="0" xfId="0" applyFont="1"/>
    <xf numFmtId="179" fontId="76" fillId="29" borderId="23" xfId="0" applyNumberFormat="1" applyFont="1" applyFill="1" applyBorder="1" applyAlignment="1">
      <alignment wrapText="1"/>
    </xf>
    <xf numFmtId="179" fontId="76" fillId="28" borderId="23" xfId="0" applyNumberFormat="1" applyFont="1" applyFill="1" applyBorder="1" applyAlignment="1">
      <alignment wrapText="1"/>
    </xf>
    <xf numFmtId="179" fontId="76" fillId="29" borderId="0" xfId="0" applyNumberFormat="1" applyFont="1" applyFill="1" applyAlignment="1">
      <alignment wrapText="1"/>
    </xf>
    <xf numFmtId="179" fontId="76" fillId="28" borderId="0" xfId="0" applyNumberFormat="1" applyFont="1" applyFill="1" applyAlignment="1">
      <alignment wrapText="1"/>
    </xf>
    <xf numFmtId="169" fontId="81" fillId="29" borderId="35" xfId="0" applyNumberFormat="1" applyFont="1" applyFill="1" applyBorder="1" applyAlignment="1">
      <alignment horizontal="center" wrapText="1"/>
    </xf>
    <xf numFmtId="0" fontId="81" fillId="29" borderId="40" xfId="0" applyFont="1" applyFill="1" applyBorder="1" applyAlignment="1">
      <alignment horizontal="center" wrapText="1"/>
    </xf>
    <xf numFmtId="169" fontId="81" fillId="29" borderId="41" xfId="0" applyNumberFormat="1" applyFont="1" applyFill="1" applyBorder="1" applyAlignment="1">
      <alignment horizontal="center" wrapText="1"/>
    </xf>
    <xf numFmtId="0" fontId="97" fillId="31" borderId="0" xfId="0" applyFont="1" applyFill="1" applyAlignment="1">
      <alignment wrapText="1"/>
    </xf>
    <xf numFmtId="0" fontId="97" fillId="31" borderId="36" xfId="0" applyFont="1" applyFill="1" applyBorder="1" applyAlignment="1">
      <alignment wrapText="1"/>
    </xf>
    <xf numFmtId="0" fontId="97" fillId="31" borderId="37" xfId="0" applyFont="1" applyFill="1" applyBorder="1" applyAlignment="1">
      <alignment wrapText="1"/>
    </xf>
    <xf numFmtId="0" fontId="74" fillId="0" borderId="0" xfId="38" applyFont="1"/>
    <xf numFmtId="0" fontId="60" fillId="26" borderId="0" xfId="0" applyFont="1" applyFill="1"/>
    <xf numFmtId="0" fontId="76" fillId="29" borderId="0" xfId="0" applyFont="1" applyFill="1" applyAlignment="1">
      <alignment horizontal="left" vertical="center" wrapText="1" indent="2"/>
    </xf>
    <xf numFmtId="0" fontId="34" fillId="0" borderId="0" xfId="67" applyFont="1" applyAlignment="1">
      <alignment horizontal="right"/>
    </xf>
    <xf numFmtId="167" fontId="28" fillId="0" borderId="0" xfId="0" applyNumberFormat="1" applyFont="1" applyAlignment="1">
      <alignment horizontal="right" vertical="center"/>
    </xf>
    <xf numFmtId="193" fontId="76" fillId="29" borderId="45" xfId="0" applyNumberFormat="1" applyFont="1" applyFill="1" applyBorder="1" applyAlignment="1">
      <alignment horizontal="right" wrapText="1" indent="1"/>
    </xf>
    <xf numFmtId="193" fontId="76" fillId="25" borderId="44" xfId="0" applyNumberFormat="1" applyFont="1" applyFill="1" applyBorder="1" applyAlignment="1">
      <alignment horizontal="right" wrapText="1" indent="1"/>
    </xf>
    <xf numFmtId="0" fontId="0" fillId="0" borderId="0" xfId="0" applyAlignment="1">
      <alignment horizontal="right"/>
    </xf>
    <xf numFmtId="168" fontId="28" fillId="0" borderId="0" xfId="0" applyNumberFormat="1" applyFont="1" applyAlignment="1">
      <alignment horizontal="right" vertical="center"/>
    </xf>
    <xf numFmtId="167" fontId="28" fillId="0" borderId="0" xfId="0" applyNumberFormat="1" applyFont="1" applyAlignment="1">
      <alignment horizontal="right"/>
    </xf>
    <xf numFmtId="193" fontId="92" fillId="29" borderId="0" xfId="0" applyNumberFormat="1" applyFont="1" applyFill="1" applyAlignment="1">
      <alignment horizontal="right" vertical="center" wrapText="1"/>
    </xf>
    <xf numFmtId="191" fontId="92" fillId="29" borderId="0" xfId="0" applyNumberFormat="1" applyFont="1" applyFill="1" applyAlignment="1">
      <alignment horizontal="right" vertical="center" wrapText="1"/>
    </xf>
    <xf numFmtId="193" fontId="76" fillId="29" borderId="0" xfId="0" applyNumberFormat="1" applyFont="1" applyFill="1" applyAlignment="1">
      <alignment wrapText="1"/>
    </xf>
    <xf numFmtId="191" fontId="76" fillId="29" borderId="0" xfId="0" applyNumberFormat="1" applyFont="1" applyFill="1" applyAlignment="1">
      <alignment wrapText="1"/>
    </xf>
    <xf numFmtId="193" fontId="76" fillId="29" borderId="16" xfId="0" applyNumberFormat="1" applyFont="1" applyFill="1" applyBorder="1" applyAlignment="1">
      <alignment wrapText="1"/>
    </xf>
    <xf numFmtId="191" fontId="76" fillId="29" borderId="16" xfId="0" applyNumberFormat="1" applyFont="1" applyFill="1" applyBorder="1" applyAlignment="1">
      <alignment wrapText="1"/>
    </xf>
    <xf numFmtId="0" fontId="76" fillId="29" borderId="16" xfId="0" applyFont="1" applyFill="1" applyBorder="1" applyAlignment="1">
      <alignment horizontal="left" wrapText="1" indent="2"/>
    </xf>
    <xf numFmtId="0" fontId="76" fillId="29" borderId="9" xfId="0" applyFont="1" applyFill="1" applyBorder="1" applyAlignment="1">
      <alignment horizontal="left" wrapText="1" indent="3"/>
    </xf>
    <xf numFmtId="193" fontId="76" fillId="29" borderId="0" xfId="0" applyNumberFormat="1" applyFont="1" applyFill="1" applyAlignment="1">
      <alignment vertical="center" wrapText="1"/>
    </xf>
    <xf numFmtId="0" fontId="76" fillId="29" borderId="0" xfId="56" applyFont="1" applyFill="1" applyAlignment="1">
      <alignment wrapText="1"/>
    </xf>
    <xf numFmtId="0" fontId="92" fillId="29" borderId="16" xfId="0" applyFont="1" applyFill="1" applyBorder="1" applyAlignment="1">
      <alignment horizontal="right" wrapText="1"/>
    </xf>
    <xf numFmtId="167" fontId="74" fillId="0" borderId="0" xfId="0" applyNumberFormat="1" applyFont="1" applyAlignment="1">
      <alignment horizontal="right" vertical="center"/>
    </xf>
    <xf numFmtId="192" fontId="92" fillId="29" borderId="0" xfId="0" applyNumberFormat="1" applyFont="1" applyFill="1" applyAlignment="1">
      <alignment horizontal="right" vertical="center" wrapText="1"/>
    </xf>
    <xf numFmtId="192" fontId="92" fillId="29" borderId="0" xfId="0" applyNumberFormat="1" applyFont="1" applyFill="1" applyAlignment="1">
      <alignment horizontal="right" wrapText="1"/>
    </xf>
    <xf numFmtId="171" fontId="83" fillId="29" borderId="0" xfId="0" applyNumberFormat="1" applyFont="1" applyFill="1" applyAlignment="1">
      <alignment horizontal="right" wrapText="1"/>
    </xf>
    <xf numFmtId="0" fontId="103" fillId="18" borderId="0" xfId="0" applyFont="1" applyFill="1"/>
    <xf numFmtId="0" fontId="33" fillId="18" borderId="0" xfId="0" applyFont="1" applyFill="1" applyAlignment="1">
      <alignment horizontal="center"/>
    </xf>
    <xf numFmtId="0" fontId="33" fillId="18" borderId="0" xfId="0" quotePrefix="1" applyFont="1" applyFill="1" applyAlignment="1">
      <alignment horizontal="center"/>
    </xf>
    <xf numFmtId="0" fontId="35" fillId="18" borderId="0" xfId="0" applyFont="1" applyFill="1"/>
    <xf numFmtId="0" fontId="84" fillId="18" borderId="54" xfId="0" applyFont="1" applyFill="1" applyBorder="1"/>
    <xf numFmtId="0" fontId="84" fillId="18" borderId="55" xfId="0" applyFont="1" applyFill="1" applyBorder="1"/>
    <xf numFmtId="0" fontId="103" fillId="18" borderId="54" xfId="0" applyFont="1" applyFill="1" applyBorder="1"/>
    <xf numFmtId="0" fontId="103" fillId="18" borderId="55" xfId="0" applyFont="1" applyFill="1" applyBorder="1"/>
    <xf numFmtId="0" fontId="35" fillId="33" borderId="54" xfId="0" applyFont="1" applyFill="1" applyBorder="1"/>
    <xf numFmtId="0" fontId="35" fillId="18" borderId="54" xfId="0" applyFont="1" applyFill="1" applyBorder="1"/>
    <xf numFmtId="0" fontId="35" fillId="18" borderId="56" xfId="0" applyFont="1" applyFill="1" applyBorder="1"/>
    <xf numFmtId="0" fontId="108" fillId="18" borderId="57" xfId="0" applyFont="1" applyFill="1" applyBorder="1"/>
    <xf numFmtId="0" fontId="35" fillId="35" borderId="0" xfId="0" applyFont="1" applyFill="1"/>
    <xf numFmtId="0" fontId="110" fillId="35" borderId="0" xfId="0" applyFont="1" applyFill="1"/>
    <xf numFmtId="0" fontId="109" fillId="35" borderId="0" xfId="0" applyFont="1" applyFill="1"/>
    <xf numFmtId="0" fontId="60" fillId="35" borderId="0" xfId="102" applyFont="1" applyFill="1" applyAlignment="1" applyProtection="1"/>
    <xf numFmtId="0" fontId="34" fillId="0" borderId="0" xfId="67" applyFont="1" applyAlignment="1">
      <alignment horizontal="left" indent="2"/>
    </xf>
    <xf numFmtId="0" fontId="80" fillId="0" borderId="0" xfId="67" applyFont="1" applyAlignment="1">
      <alignment horizontal="right"/>
    </xf>
    <xf numFmtId="0" fontId="81" fillId="29" borderId="21" xfId="0" applyFont="1" applyFill="1" applyBorder="1" applyAlignment="1">
      <alignment horizontal="left" wrapText="1" indent="2"/>
    </xf>
    <xf numFmtId="0" fontId="76" fillId="29" borderId="16" xfId="0" applyFont="1" applyFill="1" applyBorder="1" applyAlignment="1">
      <alignment horizontal="left" wrapText="1" indent="3"/>
    </xf>
    <xf numFmtId="0" fontId="76" fillId="29" borderId="0" xfId="0" applyFont="1" applyFill="1" applyAlignment="1">
      <alignment horizontal="left" wrapText="1" indent="3"/>
    </xf>
    <xf numFmtId="0" fontId="28" fillId="0" borderId="0" xfId="44" applyFont="1" applyAlignment="1">
      <alignment horizontal="left" indent="2"/>
    </xf>
    <xf numFmtId="0" fontId="117" fillId="18" borderId="0" xfId="0" applyFont="1" applyFill="1"/>
    <xf numFmtId="0" fontId="75" fillId="33" borderId="0" xfId="0" applyFont="1" applyFill="1" applyAlignment="1">
      <alignment horizontal="left" wrapText="1" indent="2"/>
    </xf>
    <xf numFmtId="197" fontId="75" fillId="33" borderId="0" xfId="151" applyNumberFormat="1" applyFont="1" applyFill="1" applyAlignment="1">
      <alignment horizontal="right" wrapText="1"/>
    </xf>
    <xf numFmtId="0" fontId="75" fillId="33" borderId="0" xfId="0" applyFont="1" applyFill="1" applyAlignment="1">
      <alignment horizontal="left" vertical="center" wrapText="1" indent="2"/>
    </xf>
    <xf numFmtId="0" fontId="107" fillId="18" borderId="55" xfId="0" applyFont="1" applyFill="1" applyBorder="1"/>
    <xf numFmtId="0" fontId="35" fillId="18" borderId="55" xfId="0" applyFont="1" applyFill="1" applyBorder="1" applyAlignment="1">
      <alignment horizontal="left" indent="1"/>
    </xf>
    <xf numFmtId="0" fontId="109" fillId="18" borderId="55" xfId="0" applyFont="1" applyFill="1" applyBorder="1" applyAlignment="1">
      <alignment horizontal="left" indent="1"/>
    </xf>
    <xf numFmtId="0" fontId="109" fillId="18" borderId="55" xfId="0" applyFont="1" applyFill="1" applyBorder="1"/>
    <xf numFmtId="0" fontId="109" fillId="18" borderId="58" xfId="0" applyFont="1" applyFill="1" applyBorder="1"/>
    <xf numFmtId="0" fontId="96" fillId="29" borderId="22" xfId="0" applyFont="1" applyFill="1" applyBorder="1" applyAlignment="1">
      <alignment horizontal="left" wrapText="1" indent="2"/>
    </xf>
    <xf numFmtId="181" fontId="96" fillId="29" borderId="22" xfId="0" applyNumberFormat="1" applyFont="1" applyFill="1" applyBorder="1" applyAlignment="1">
      <alignment wrapText="1"/>
    </xf>
    <xf numFmtId="0" fontId="96" fillId="29" borderId="10" xfId="0" applyFont="1" applyFill="1" applyBorder="1" applyAlignment="1">
      <alignment horizontal="left" wrapText="1" indent="2"/>
    </xf>
    <xf numFmtId="181" fontId="96" fillId="29" borderId="10" xfId="0" applyNumberFormat="1" applyFont="1" applyFill="1" applyBorder="1" applyAlignment="1">
      <alignment wrapText="1"/>
    </xf>
    <xf numFmtId="181" fontId="75" fillId="33" borderId="0" xfId="0" applyNumberFormat="1" applyFont="1" applyFill="1" applyAlignment="1">
      <alignment wrapText="1"/>
    </xf>
    <xf numFmtId="171" fontId="75" fillId="33" borderId="10" xfId="0" applyNumberFormat="1" applyFont="1" applyFill="1" applyBorder="1" applyAlignment="1">
      <alignment vertical="center" wrapText="1"/>
    </xf>
    <xf numFmtId="181" fontId="75" fillId="33" borderId="10" xfId="0" applyNumberFormat="1" applyFont="1" applyFill="1" applyBorder="1" applyAlignment="1">
      <alignment vertical="center" wrapText="1"/>
    </xf>
    <xf numFmtId="0" fontId="75" fillId="33" borderId="0" xfId="0" applyFont="1" applyFill="1" applyAlignment="1">
      <alignment wrapText="1"/>
    </xf>
    <xf numFmtId="187" fontId="75" fillId="33" borderId="0" xfId="0" applyNumberFormat="1" applyFont="1" applyFill="1" applyAlignment="1">
      <alignment vertical="center" wrapText="1"/>
    </xf>
    <xf numFmtId="0" fontId="59" fillId="33" borderId="0" xfId="0" applyFont="1" applyFill="1" applyAlignment="1">
      <alignment wrapText="1"/>
    </xf>
    <xf numFmtId="187" fontId="96" fillId="29" borderId="10" xfId="0" applyNumberFormat="1" applyFont="1" applyFill="1" applyBorder="1" applyAlignment="1">
      <alignment vertical="center" wrapText="1"/>
    </xf>
    <xf numFmtId="0" fontId="96" fillId="29" borderId="18" xfId="0" applyFont="1" applyFill="1" applyBorder="1" applyAlignment="1">
      <alignment horizontal="center" vertical="center" wrapText="1"/>
    </xf>
    <xf numFmtId="171" fontId="96" fillId="29" borderId="30" xfId="0" applyNumberFormat="1" applyFont="1" applyFill="1" applyBorder="1" applyAlignment="1">
      <alignment horizontal="right" vertical="center" wrapText="1"/>
    </xf>
    <xf numFmtId="188" fontId="96" fillId="29" borderId="10" xfId="0" applyNumberFormat="1" applyFont="1" applyFill="1" applyBorder="1" applyAlignment="1">
      <alignment vertical="center" wrapText="1"/>
    </xf>
    <xf numFmtId="184" fontId="96" fillId="29" borderId="18" xfId="0" applyNumberFormat="1" applyFont="1" applyFill="1" applyBorder="1" applyAlignment="1">
      <alignment vertical="center" wrapText="1"/>
    </xf>
    <xf numFmtId="0" fontId="58" fillId="33" borderId="0" xfId="0" applyFont="1" applyFill="1"/>
    <xf numFmtId="171" fontId="121" fillId="27" borderId="16" xfId="0" applyNumberFormat="1" applyFont="1" applyFill="1" applyBorder="1" applyAlignment="1">
      <alignment horizontal="right" vertical="center" wrapText="1"/>
    </xf>
    <xf numFmtId="181" fontId="121" fillId="29" borderId="16" xfId="0" applyNumberFormat="1" applyFont="1" applyFill="1" applyBorder="1" applyAlignment="1">
      <alignment horizontal="right" vertical="center" wrapText="1"/>
    </xf>
    <xf numFmtId="171" fontId="96" fillId="27" borderId="16" xfId="0" applyNumberFormat="1" applyFont="1" applyFill="1" applyBorder="1" applyAlignment="1">
      <alignment horizontal="right" vertical="center" wrapText="1"/>
    </xf>
    <xf numFmtId="171" fontId="96" fillId="29" borderId="16" xfId="0" applyNumberFormat="1" applyFont="1" applyFill="1" applyBorder="1" applyAlignment="1">
      <alignment horizontal="right" vertical="center" wrapText="1"/>
    </xf>
    <xf numFmtId="191" fontId="96" fillId="29" borderId="16" xfId="0" applyNumberFormat="1" applyFont="1" applyFill="1" applyBorder="1" applyAlignment="1">
      <alignment horizontal="right" vertical="center" wrapText="1"/>
    </xf>
    <xf numFmtId="171" fontId="96" fillId="27" borderId="23" xfId="0" applyNumberFormat="1" applyFont="1" applyFill="1" applyBorder="1" applyAlignment="1">
      <alignment horizontal="right" vertical="center" wrapText="1"/>
    </xf>
    <xf numFmtId="0" fontId="76" fillId="33" borderId="0" xfId="0" applyFont="1" applyFill="1" applyAlignment="1">
      <alignment wrapText="1"/>
    </xf>
    <xf numFmtId="0" fontId="63" fillId="33" borderId="0" xfId="0" applyFont="1" applyFill="1" applyAlignment="1">
      <alignment wrapText="1"/>
    </xf>
    <xf numFmtId="0" fontId="122" fillId="33" borderId="0" xfId="0" applyFont="1" applyFill="1" applyAlignment="1">
      <alignment wrapText="1"/>
    </xf>
    <xf numFmtId="0" fontId="122" fillId="33" borderId="0" xfId="0" applyFont="1" applyFill="1" applyAlignment="1">
      <alignment horizontal="center" vertical="center" wrapText="1"/>
    </xf>
    <xf numFmtId="171" fontId="96" fillId="29" borderId="33" xfId="0" applyNumberFormat="1" applyFont="1" applyFill="1" applyBorder="1" applyAlignment="1">
      <alignment horizontal="right" vertical="center" wrapText="1"/>
    </xf>
    <xf numFmtId="196" fontId="96" fillId="29" borderId="0" xfId="0" applyNumberFormat="1" applyFont="1" applyFill="1" applyAlignment="1">
      <alignment horizontal="right" vertical="center" wrapText="1"/>
    </xf>
    <xf numFmtId="171" fontId="96" fillId="29" borderId="10" xfId="0" applyNumberFormat="1" applyFont="1" applyFill="1" applyBorder="1" applyAlignment="1">
      <alignment horizontal="right" vertical="center" wrapText="1"/>
    </xf>
    <xf numFmtId="181" fontId="96" fillId="29" borderId="10" xfId="0" applyNumberFormat="1" applyFont="1" applyFill="1" applyBorder="1" applyAlignment="1">
      <alignment horizontal="right" vertical="center" wrapText="1"/>
    </xf>
    <xf numFmtId="179" fontId="96" fillId="27" borderId="9" xfId="0" applyNumberFormat="1" applyFont="1" applyFill="1" applyBorder="1" applyAlignment="1">
      <alignment horizontal="right" vertical="center" wrapText="1"/>
    </xf>
    <xf numFmtId="179" fontId="75" fillId="33" borderId="0" xfId="0" applyNumberFormat="1" applyFont="1" applyFill="1" applyAlignment="1">
      <alignment horizontal="right" vertical="center" wrapText="1"/>
    </xf>
    <xf numFmtId="171" fontId="75" fillId="33" borderId="9" xfId="0" applyNumberFormat="1" applyFont="1" applyFill="1" applyBorder="1" applyAlignment="1">
      <alignment horizontal="right" wrapText="1"/>
    </xf>
    <xf numFmtId="181" fontId="75" fillId="33" borderId="9" xfId="0" applyNumberFormat="1" applyFont="1" applyFill="1" applyBorder="1" applyAlignment="1">
      <alignment horizontal="right" wrapText="1"/>
    </xf>
    <xf numFmtId="0" fontId="59" fillId="33" borderId="0" xfId="0" applyFont="1" applyFill="1" applyAlignment="1">
      <alignment vertical="center" wrapText="1"/>
    </xf>
    <xf numFmtId="171" fontId="75" fillId="33" borderId="16" xfId="0" applyNumberFormat="1" applyFont="1" applyFill="1" applyBorder="1" applyAlignment="1">
      <alignment horizontal="right" vertical="center" wrapText="1"/>
    </xf>
    <xf numFmtId="181" fontId="75" fillId="33" borderId="16" xfId="0" applyNumberFormat="1" applyFont="1" applyFill="1" applyBorder="1" applyAlignment="1">
      <alignment horizontal="right" vertical="center" wrapText="1"/>
    </xf>
    <xf numFmtId="0" fontId="125" fillId="0" borderId="0" xfId="44" applyFont="1"/>
    <xf numFmtId="193" fontId="75" fillId="33" borderId="45" xfId="0" applyNumberFormat="1" applyFont="1" applyFill="1" applyBorder="1" applyAlignment="1">
      <alignment horizontal="right" wrapText="1" indent="1"/>
    </xf>
    <xf numFmtId="193" fontId="75" fillId="33" borderId="44" xfId="0" applyNumberFormat="1" applyFont="1" applyFill="1" applyBorder="1" applyAlignment="1">
      <alignment horizontal="right" wrapText="1" indent="1"/>
    </xf>
    <xf numFmtId="0" fontId="100" fillId="33" borderId="0" xfId="0" applyFont="1" applyFill="1" applyAlignment="1">
      <alignment horizontal="right" vertical="center" wrapText="1"/>
    </xf>
    <xf numFmtId="0" fontId="100" fillId="33" borderId="47" xfId="0" applyFont="1" applyFill="1" applyBorder="1" applyAlignment="1">
      <alignment horizontal="right" vertical="center" wrapText="1"/>
    </xf>
    <xf numFmtId="0" fontId="67" fillId="33" borderId="0" xfId="0" applyFont="1" applyFill="1" applyAlignment="1">
      <alignment vertical="center" wrapText="1"/>
    </xf>
    <xf numFmtId="0" fontId="75" fillId="33" borderId="0" xfId="0" applyFont="1" applyFill="1" applyAlignment="1">
      <alignment horizontal="right" wrapText="1"/>
    </xf>
    <xf numFmtId="0" fontId="59" fillId="33" borderId="0" xfId="56" applyFont="1" applyFill="1" applyAlignment="1">
      <alignment wrapText="1"/>
    </xf>
    <xf numFmtId="0" fontId="100" fillId="33" borderId="23" xfId="0" applyFont="1" applyFill="1" applyBorder="1" applyAlignment="1">
      <alignment horizontal="right" vertical="center" wrapText="1"/>
    </xf>
    <xf numFmtId="0" fontId="70" fillId="33" borderId="0" xfId="0" applyFont="1" applyFill="1" applyAlignment="1">
      <alignment wrapText="1"/>
    </xf>
    <xf numFmtId="0" fontId="70" fillId="33" borderId="0" xfId="0" applyFont="1" applyFill="1" applyAlignment="1">
      <alignment horizontal="right" wrapText="1"/>
    </xf>
    <xf numFmtId="0" fontId="92" fillId="33" borderId="0" xfId="0" applyFont="1" applyFill="1" applyAlignment="1">
      <alignment horizontal="right" wrapText="1"/>
    </xf>
    <xf numFmtId="0" fontId="71" fillId="33" borderId="0" xfId="0" applyFont="1" applyFill="1" applyAlignment="1">
      <alignment wrapText="1"/>
    </xf>
    <xf numFmtId="0" fontId="76" fillId="29" borderId="23" xfId="0" applyFont="1" applyFill="1" applyBorder="1" applyAlignment="1">
      <alignment horizontal="left" wrapText="1" indent="2"/>
    </xf>
    <xf numFmtId="0" fontId="75" fillId="33" borderId="10" xfId="0" applyFont="1" applyFill="1" applyBorder="1" applyAlignment="1">
      <alignment horizontal="left" wrapText="1" indent="2"/>
    </xf>
    <xf numFmtId="0" fontId="76" fillId="29" borderId="23" xfId="0" applyFont="1" applyFill="1" applyBorder="1" applyAlignment="1">
      <alignment horizontal="left" wrapText="1" indent="3"/>
    </xf>
    <xf numFmtId="0" fontId="86" fillId="29" borderId="0" xfId="0" applyFont="1" applyFill="1" applyAlignment="1">
      <alignment horizontal="left" wrapText="1" indent="2"/>
    </xf>
    <xf numFmtId="0" fontId="76" fillId="29" borderId="23" xfId="0" applyFont="1" applyFill="1" applyBorder="1" applyAlignment="1">
      <alignment horizontal="left" vertical="center" wrapText="1" indent="2"/>
    </xf>
    <xf numFmtId="0" fontId="96" fillId="29" borderId="10" xfId="0" applyFont="1" applyFill="1" applyBorder="1" applyAlignment="1">
      <alignment horizontal="left" vertical="center" wrapText="1" indent="2"/>
    </xf>
    <xf numFmtId="0" fontId="75" fillId="33" borderId="16" xfId="0" applyFont="1" applyFill="1" applyBorder="1" applyAlignment="1">
      <alignment horizontal="left" vertical="center" wrapText="1" indent="2"/>
    </xf>
    <xf numFmtId="0" fontId="76" fillId="29" borderId="23" xfId="0" applyFont="1" applyFill="1" applyBorder="1" applyAlignment="1">
      <alignment horizontal="left" vertical="center" wrapText="1" indent="3"/>
    </xf>
    <xf numFmtId="0" fontId="76" fillId="29" borderId="0" xfId="0" applyFont="1" applyFill="1" applyAlignment="1">
      <alignment horizontal="left" vertical="center" wrapText="1" indent="3"/>
    </xf>
    <xf numFmtId="0" fontId="76" fillId="29" borderId="9" xfId="0" applyFont="1" applyFill="1" applyBorder="1" applyAlignment="1">
      <alignment horizontal="left" vertical="center" wrapText="1" indent="3"/>
    </xf>
    <xf numFmtId="0" fontId="76" fillId="29" borderId="16" xfId="0" applyFont="1" applyFill="1" applyBorder="1" applyAlignment="1">
      <alignment horizontal="left" vertical="center" wrapText="1" indent="3"/>
    </xf>
    <xf numFmtId="0" fontId="121" fillId="29" borderId="16" xfId="0" applyFont="1" applyFill="1" applyBorder="1" applyAlignment="1">
      <alignment horizontal="left" vertical="center" wrapText="1" indent="2"/>
    </xf>
    <xf numFmtId="0" fontId="92" fillId="29" borderId="23" xfId="0" applyFont="1" applyFill="1" applyBorder="1" applyAlignment="1">
      <alignment horizontal="left" vertical="center" wrapText="1" indent="2"/>
    </xf>
    <xf numFmtId="0" fontId="92" fillId="29" borderId="0" xfId="0" applyFont="1" applyFill="1" applyAlignment="1">
      <alignment horizontal="left" vertical="center" wrapText="1" indent="3"/>
    </xf>
    <xf numFmtId="0" fontId="92" fillId="29" borderId="0" xfId="0" applyFont="1" applyFill="1" applyAlignment="1">
      <alignment horizontal="left" vertical="center" wrapText="1" indent="4"/>
    </xf>
    <xf numFmtId="0" fontId="96" fillId="29" borderId="16" xfId="0" applyFont="1" applyFill="1" applyBorder="1" applyAlignment="1">
      <alignment horizontal="left" vertical="center" wrapText="1" indent="2"/>
    </xf>
    <xf numFmtId="0" fontId="96" fillId="29" borderId="23" xfId="0" applyFont="1" applyFill="1" applyBorder="1" applyAlignment="1">
      <alignment horizontal="left" vertical="center" wrapText="1" indent="2"/>
    </xf>
    <xf numFmtId="0" fontId="96" fillId="29" borderId="16" xfId="0" applyFont="1" applyFill="1" applyBorder="1" applyAlignment="1">
      <alignment horizontal="left" wrapText="1" indent="2"/>
    </xf>
    <xf numFmtId="0" fontId="81" fillId="29" borderId="48" xfId="0" applyFont="1" applyFill="1" applyBorder="1" applyAlignment="1">
      <alignment horizontal="left" wrapText="1" indent="2"/>
    </xf>
    <xf numFmtId="0" fontId="96" fillId="29" borderId="19" xfId="0" applyFont="1" applyFill="1" applyBorder="1" applyAlignment="1">
      <alignment horizontal="left" vertical="center" wrapText="1" indent="2"/>
    </xf>
    <xf numFmtId="0" fontId="76" fillId="29" borderId="33" xfId="0" applyFont="1" applyFill="1" applyBorder="1" applyAlignment="1">
      <alignment horizontal="left" vertical="center" wrapText="1" indent="2"/>
    </xf>
    <xf numFmtId="0" fontId="76" fillId="29" borderId="19" xfId="0" applyFont="1" applyFill="1" applyBorder="1" applyAlignment="1">
      <alignment horizontal="left" vertical="center" wrapText="1" indent="2"/>
    </xf>
    <xf numFmtId="0" fontId="96" fillId="29" borderId="33" xfId="0" applyFont="1" applyFill="1" applyBorder="1" applyAlignment="1">
      <alignment horizontal="left" vertical="center" wrapText="1" indent="2"/>
    </xf>
    <xf numFmtId="0" fontId="96" fillId="29" borderId="0" xfId="0" applyFont="1" applyFill="1" applyAlignment="1">
      <alignment horizontal="left" vertical="center" wrapText="1" indent="2"/>
    </xf>
    <xf numFmtId="0" fontId="59" fillId="33" borderId="0" xfId="0" applyFont="1" applyFill="1" applyAlignment="1">
      <alignment horizontal="left" wrapText="1" indent="2"/>
    </xf>
    <xf numFmtId="0" fontId="76" fillId="29" borderId="0" xfId="0" applyFont="1" applyFill="1" applyAlignment="1">
      <alignment horizontal="left" wrapText="1" indent="4"/>
    </xf>
    <xf numFmtId="0" fontId="76" fillId="29" borderId="9" xfId="0" applyFont="1" applyFill="1" applyBorder="1" applyAlignment="1">
      <alignment horizontal="left" wrapText="1" indent="4"/>
    </xf>
    <xf numFmtId="0" fontId="75" fillId="33" borderId="9" xfId="0" applyFont="1" applyFill="1" applyBorder="1" applyAlignment="1">
      <alignment horizontal="left" wrapText="1" indent="2"/>
    </xf>
    <xf numFmtId="0" fontId="123" fillId="0" borderId="0" xfId="38" applyFont="1" applyAlignment="1">
      <alignment horizontal="left" indent="2"/>
    </xf>
    <xf numFmtId="37" fontId="123" fillId="0" borderId="0" xfId="74" applyFont="1" applyAlignment="1">
      <alignment horizontal="left" indent="2"/>
    </xf>
    <xf numFmtId="0" fontId="75" fillId="31" borderId="0" xfId="0" applyFont="1" applyFill="1" applyAlignment="1">
      <alignment horizontal="left" vertical="center" wrapText="1" indent="2"/>
    </xf>
    <xf numFmtId="0" fontId="76" fillId="29" borderId="0" xfId="0" applyFont="1" applyFill="1" applyAlignment="1">
      <alignment horizontal="left" vertical="center" wrapText="1" indent="4"/>
    </xf>
    <xf numFmtId="0" fontId="100" fillId="33" borderId="47" xfId="0" applyFont="1" applyFill="1" applyBorder="1" applyAlignment="1">
      <alignment horizontal="left" vertical="center" wrapText="1" indent="2"/>
    </xf>
    <xf numFmtId="0" fontId="100" fillId="33" borderId="0" xfId="0" applyFont="1" applyFill="1" applyAlignment="1">
      <alignment horizontal="left" vertical="center" wrapText="1" indent="2"/>
    </xf>
    <xf numFmtId="0" fontId="121" fillId="29" borderId="19" xfId="0" applyFont="1" applyFill="1" applyBorder="1" applyAlignment="1">
      <alignment horizontal="left" vertical="center" wrapText="1" indent="2"/>
    </xf>
    <xf numFmtId="0" fontId="81" fillId="29" borderId="46" xfId="56" applyFont="1" applyFill="1" applyBorder="1" applyAlignment="1">
      <alignment horizontal="left" wrapText="1" indent="2"/>
    </xf>
    <xf numFmtId="0" fontId="76" fillId="29" borderId="0" xfId="56" applyFont="1" applyFill="1" applyAlignment="1">
      <alignment horizontal="left" wrapText="1" indent="2"/>
    </xf>
    <xf numFmtId="0" fontId="102" fillId="33" borderId="0" xfId="0" applyFont="1" applyFill="1" applyAlignment="1">
      <alignment horizontal="left" wrapText="1" indent="2"/>
    </xf>
    <xf numFmtId="0" fontId="92" fillId="29" borderId="0" xfId="0" applyFont="1" applyFill="1" applyAlignment="1">
      <alignment horizontal="left" wrapText="1" indent="2"/>
    </xf>
    <xf numFmtId="0" fontId="92" fillId="29" borderId="9" xfId="0" applyFont="1" applyFill="1" applyBorder="1" applyAlignment="1">
      <alignment horizontal="left" wrapText="1" indent="2"/>
    </xf>
    <xf numFmtId="0" fontId="92" fillId="29" borderId="16" xfId="0" applyFont="1" applyFill="1" applyBorder="1" applyAlignment="1">
      <alignment horizontal="left" wrapText="1" indent="2"/>
    </xf>
    <xf numFmtId="0" fontId="32" fillId="0" borderId="0" xfId="0" applyFont="1" applyAlignment="1">
      <alignment horizontal="left" indent="2"/>
    </xf>
    <xf numFmtId="171" fontId="79" fillId="18" borderId="22" xfId="0" applyNumberFormat="1" applyFont="1" applyFill="1" applyBorder="1" applyAlignment="1">
      <alignment wrapText="1"/>
    </xf>
    <xf numFmtId="171" fontId="83" fillId="18" borderId="16" xfId="0" applyNumberFormat="1" applyFont="1" applyFill="1" applyBorder="1" applyAlignment="1">
      <alignment wrapText="1"/>
    </xf>
    <xf numFmtId="171" fontId="83" fillId="18" borderId="0" xfId="0" applyNumberFormat="1" applyFont="1" applyFill="1" applyAlignment="1">
      <alignment wrapText="1"/>
    </xf>
    <xf numFmtId="171" fontId="83" fillId="18" borderId="9" xfId="0" applyNumberFormat="1" applyFont="1" applyFill="1" applyBorder="1" applyAlignment="1">
      <alignment wrapText="1"/>
    </xf>
    <xf numFmtId="171" fontId="79" fillId="18" borderId="10" xfId="0" applyNumberFormat="1" applyFont="1" applyFill="1" applyBorder="1" applyAlignment="1">
      <alignment wrapText="1"/>
    </xf>
    <xf numFmtId="171" fontId="79" fillId="18" borderId="0" xfId="0" applyNumberFormat="1" applyFont="1" applyFill="1" applyAlignment="1">
      <alignment wrapText="1"/>
    </xf>
    <xf numFmtId="0" fontId="73" fillId="33" borderId="0" xfId="0" applyFont="1" applyFill="1" applyAlignment="1">
      <alignment horizontal="left" wrapText="1" indent="2"/>
    </xf>
    <xf numFmtId="0" fontId="73" fillId="33" borderId="0" xfId="0" applyFont="1" applyFill="1" applyAlignment="1">
      <alignment horizontal="left" vertical="center" wrapText="1" indent="2"/>
    </xf>
    <xf numFmtId="0" fontId="73" fillId="33" borderId="0" xfId="0" applyFont="1" applyFill="1" applyAlignment="1">
      <alignment vertical="center" wrapText="1"/>
    </xf>
    <xf numFmtId="0" fontId="73" fillId="33" borderId="0" xfId="0" applyFont="1" applyFill="1" applyAlignment="1">
      <alignment horizontal="right" vertical="center" wrapText="1"/>
    </xf>
    <xf numFmtId="0" fontId="76" fillId="29" borderId="19" xfId="0" applyFont="1" applyFill="1" applyBorder="1" applyAlignment="1">
      <alignment horizontal="left" wrapText="1" indent="2"/>
    </xf>
    <xf numFmtId="171" fontId="77" fillId="29" borderId="19" xfId="0" applyNumberFormat="1" applyFont="1" applyFill="1" applyBorder="1" applyAlignment="1">
      <alignment horizontal="right" vertical="center" wrapText="1"/>
    </xf>
    <xf numFmtId="0" fontId="96" fillId="18" borderId="49" xfId="0" applyFont="1" applyFill="1" applyBorder="1" applyAlignment="1">
      <alignment horizontal="center" vertical="center" wrapText="1"/>
    </xf>
    <xf numFmtId="0" fontId="96" fillId="18" borderId="50" xfId="0" applyFont="1" applyFill="1" applyBorder="1" applyAlignment="1">
      <alignment horizontal="center" vertical="center" wrapText="1"/>
    </xf>
    <xf numFmtId="0" fontId="96" fillId="29" borderId="59" xfId="0" applyFont="1" applyFill="1" applyBorder="1" applyAlignment="1">
      <alignment horizontal="left" wrapText="1" indent="2"/>
    </xf>
    <xf numFmtId="197" fontId="96" fillId="0" borderId="59" xfId="0" applyNumberFormat="1" applyFont="1" applyBorder="1" applyAlignment="1">
      <alignment horizontal="right" wrapText="1"/>
    </xf>
    <xf numFmtId="0" fontId="76" fillId="29" borderId="19" xfId="0" applyFont="1" applyFill="1" applyBorder="1" applyAlignment="1">
      <alignment horizontal="left" wrapText="1" indent="3"/>
    </xf>
    <xf numFmtId="171" fontId="76" fillId="29" borderId="19" xfId="0" applyNumberFormat="1" applyFont="1" applyFill="1" applyBorder="1" applyAlignment="1">
      <alignment horizontal="right" wrapText="1"/>
    </xf>
    <xf numFmtId="0" fontId="96" fillId="29" borderId="60" xfId="0" applyFont="1" applyFill="1" applyBorder="1" applyAlignment="1">
      <alignment horizontal="left" wrapText="1" indent="2"/>
    </xf>
    <xf numFmtId="197" fontId="96" fillId="0" borderId="60" xfId="0" applyNumberFormat="1" applyFont="1" applyBorder="1" applyAlignment="1">
      <alignment horizontal="right" wrapText="1"/>
    </xf>
    <xf numFmtId="0" fontId="96" fillId="29" borderId="60" xfId="0" applyFont="1" applyFill="1" applyBorder="1" applyAlignment="1">
      <alignment horizontal="left" vertical="center" wrapText="1" indent="2"/>
    </xf>
    <xf numFmtId="180" fontId="96" fillId="27" borderId="60" xfId="0" applyNumberFormat="1" applyFont="1" applyFill="1" applyBorder="1" applyAlignment="1">
      <alignment vertical="center" wrapText="1"/>
    </xf>
    <xf numFmtId="0" fontId="76" fillId="29" borderId="19" xfId="0" applyFont="1" applyFill="1" applyBorder="1" applyAlignment="1">
      <alignment horizontal="left" vertical="center" wrapText="1" indent="4"/>
    </xf>
    <xf numFmtId="0" fontId="96" fillId="29" borderId="59" xfId="0" applyFont="1" applyFill="1" applyBorder="1" applyAlignment="1">
      <alignment horizontal="left" vertical="center" wrapText="1" indent="2"/>
    </xf>
    <xf numFmtId="171" fontId="96" fillId="29" borderId="59" xfId="0" applyNumberFormat="1" applyFont="1" applyFill="1" applyBorder="1" applyAlignment="1">
      <alignment horizontal="right" vertical="center" wrapText="1"/>
    </xf>
    <xf numFmtId="171" fontId="96" fillId="28" borderId="59" xfId="0" applyNumberFormat="1" applyFont="1" applyFill="1" applyBorder="1" applyAlignment="1">
      <alignment horizontal="right" vertical="center" wrapText="1"/>
    </xf>
    <xf numFmtId="0" fontId="76" fillId="29" borderId="19" xfId="0" applyFont="1" applyFill="1" applyBorder="1" applyAlignment="1">
      <alignment horizontal="left" vertical="center" wrapText="1" indent="3"/>
    </xf>
    <xf numFmtId="171" fontId="76" fillId="28" borderId="19" xfId="0" applyNumberFormat="1" applyFont="1" applyFill="1" applyBorder="1" applyAlignment="1">
      <alignment horizontal="right" vertical="center" wrapText="1"/>
    </xf>
    <xf numFmtId="179" fontId="76" fillId="29" borderId="19" xfId="0" applyNumberFormat="1" applyFont="1" applyFill="1" applyBorder="1" applyAlignment="1">
      <alignment wrapText="1"/>
    </xf>
    <xf numFmtId="179" fontId="76" fillId="28" borderId="19" xfId="0" applyNumberFormat="1" applyFont="1" applyFill="1" applyBorder="1" applyAlignment="1">
      <alignment wrapText="1"/>
    </xf>
    <xf numFmtId="171" fontId="96" fillId="29" borderId="60" xfId="0" applyNumberFormat="1" applyFont="1" applyFill="1" applyBorder="1" applyAlignment="1">
      <alignment horizontal="right" vertical="center" wrapText="1"/>
    </xf>
    <xf numFmtId="171" fontId="76" fillId="29" borderId="60" xfId="0" applyNumberFormat="1" applyFont="1" applyFill="1" applyBorder="1" applyAlignment="1">
      <alignment horizontal="right" vertical="center" wrapText="1"/>
    </xf>
    <xf numFmtId="0" fontId="76" fillId="29" borderId="60" xfId="0" applyFont="1" applyFill="1" applyBorder="1" applyAlignment="1">
      <alignment horizontal="left" vertical="center" wrapText="1" indent="3"/>
    </xf>
    <xf numFmtId="0" fontId="76" fillId="29" borderId="60" xfId="0" applyFont="1" applyFill="1" applyBorder="1" applyAlignment="1">
      <alignment vertical="center" wrapText="1"/>
    </xf>
    <xf numFmtId="170" fontId="76" fillId="29" borderId="60" xfId="0" applyNumberFormat="1" applyFont="1" applyFill="1" applyBorder="1" applyAlignment="1">
      <alignment horizontal="right" vertical="center" wrapText="1"/>
    </xf>
    <xf numFmtId="193" fontId="76" fillId="29" borderId="45" xfId="0" applyNumberFormat="1" applyFont="1" applyFill="1" applyBorder="1" applyAlignment="1">
      <alignment horizontal="right" vertical="center" wrapText="1" indent="1"/>
    </xf>
    <xf numFmtId="193" fontId="76" fillId="25" borderId="44" xfId="0" applyNumberFormat="1" applyFont="1" applyFill="1" applyBorder="1" applyAlignment="1">
      <alignment horizontal="right" vertical="center" wrapText="1" indent="1"/>
    </xf>
    <xf numFmtId="193" fontId="96" fillId="29" borderId="61" xfId="0" applyNumberFormat="1" applyFont="1" applyFill="1" applyBorder="1" applyAlignment="1">
      <alignment horizontal="right" wrapText="1" indent="1"/>
    </xf>
    <xf numFmtId="193" fontId="96" fillId="25" borderId="62" xfId="0" applyNumberFormat="1" applyFont="1" applyFill="1" applyBorder="1" applyAlignment="1">
      <alignment horizontal="right" wrapText="1" indent="1"/>
    </xf>
    <xf numFmtId="193" fontId="76" fillId="29" borderId="61" xfId="0" applyNumberFormat="1" applyFont="1" applyFill="1" applyBorder="1" applyAlignment="1">
      <alignment horizontal="right" wrapText="1" indent="1"/>
    </xf>
    <xf numFmtId="193" fontId="76" fillId="25" borderId="62" xfId="0" applyNumberFormat="1" applyFont="1" applyFill="1" applyBorder="1" applyAlignment="1">
      <alignment horizontal="right" wrapText="1" indent="1"/>
    </xf>
    <xf numFmtId="0" fontId="96" fillId="29" borderId="19" xfId="0" applyFont="1" applyFill="1" applyBorder="1" applyAlignment="1">
      <alignment horizontal="left" wrapText="1" indent="2"/>
    </xf>
    <xf numFmtId="193" fontId="121" fillId="29" borderId="19" xfId="0" applyNumberFormat="1" applyFont="1" applyFill="1" applyBorder="1" applyAlignment="1">
      <alignment horizontal="right" vertical="center" wrapText="1"/>
    </xf>
    <xf numFmtId="191" fontId="121" fillId="29" borderId="19" xfId="0" applyNumberFormat="1" applyFont="1" applyFill="1" applyBorder="1" applyAlignment="1">
      <alignment horizontal="right" vertical="center" wrapText="1"/>
    </xf>
    <xf numFmtId="0" fontId="92" fillId="29" borderId="19" xfId="0" applyFont="1" applyFill="1" applyBorder="1" applyAlignment="1">
      <alignment horizontal="left" vertical="center" wrapText="1" indent="2"/>
    </xf>
    <xf numFmtId="193" fontId="92" fillId="29" borderId="19" xfId="0" applyNumberFormat="1" applyFont="1" applyFill="1" applyBorder="1" applyAlignment="1">
      <alignment horizontal="right" vertical="center" wrapText="1"/>
    </xf>
    <xf numFmtId="191" fontId="92" fillId="29" borderId="19" xfId="0" applyNumberFormat="1" applyFont="1" applyFill="1" applyBorder="1" applyAlignment="1">
      <alignment horizontal="right" vertical="center" wrapText="1"/>
    </xf>
    <xf numFmtId="181" fontId="121" fillId="29" borderId="19" xfId="0" applyNumberFormat="1" applyFont="1" applyFill="1" applyBorder="1" applyAlignment="1">
      <alignment horizontal="right" vertical="center" wrapText="1"/>
    </xf>
    <xf numFmtId="0" fontId="92" fillId="29" borderId="19" xfId="0" applyFont="1" applyFill="1" applyBorder="1" applyAlignment="1">
      <alignment horizontal="left" vertical="center" wrapText="1" indent="1"/>
    </xf>
    <xf numFmtId="194" fontId="92" fillId="29" borderId="19" xfId="0" applyNumberFormat="1" applyFont="1" applyFill="1" applyBorder="1" applyAlignment="1">
      <alignment horizontal="right" vertical="center" wrapText="1"/>
    </xf>
    <xf numFmtId="0" fontId="96" fillId="29" borderId="19" xfId="0" applyFont="1" applyFill="1" applyBorder="1" applyAlignment="1">
      <alignment horizontal="left" wrapText="1" indent="3"/>
    </xf>
    <xf numFmtId="191" fontId="96" fillId="29" borderId="19" xfId="0" applyNumberFormat="1" applyFont="1" applyFill="1" applyBorder="1" applyAlignment="1">
      <alignment wrapText="1"/>
    </xf>
    <xf numFmtId="0" fontId="76" fillId="29" borderId="19" xfId="0" applyFont="1" applyFill="1" applyBorder="1" applyAlignment="1">
      <alignment horizontal="left" wrapText="1" indent="5"/>
    </xf>
    <xf numFmtId="191" fontId="76" fillId="29" borderId="19" xfId="0" applyNumberFormat="1" applyFont="1" applyFill="1" applyBorder="1" applyAlignment="1">
      <alignment wrapText="1"/>
    </xf>
    <xf numFmtId="0" fontId="81" fillId="29" borderId="19" xfId="0" applyFont="1" applyFill="1" applyBorder="1" applyAlignment="1">
      <alignment horizontal="left" wrapText="1" indent="2"/>
    </xf>
    <xf numFmtId="191" fontId="81" fillId="29" borderId="19" xfId="0" applyNumberFormat="1" applyFont="1" applyFill="1" applyBorder="1" applyAlignment="1">
      <alignment wrapText="1"/>
    </xf>
    <xf numFmtId="191" fontId="76" fillId="29" borderId="19" xfId="0" applyNumberFormat="1" applyFont="1" applyFill="1" applyBorder="1" applyAlignment="1">
      <alignment vertical="center" wrapText="1"/>
    </xf>
    <xf numFmtId="191" fontId="96" fillId="29" borderId="19" xfId="0" applyNumberFormat="1" applyFont="1" applyFill="1" applyBorder="1" applyAlignment="1">
      <alignment vertical="center" wrapText="1"/>
    </xf>
    <xf numFmtId="0" fontId="96" fillId="29" borderId="63" xfId="56" applyFont="1" applyFill="1" applyBorder="1" applyAlignment="1">
      <alignment horizontal="left" wrapText="1" indent="2"/>
    </xf>
    <xf numFmtId="0" fontId="76" fillId="29" borderId="19" xfId="56" applyFont="1" applyFill="1" applyBorder="1" applyAlignment="1">
      <alignment horizontal="left" wrapText="1" indent="2"/>
    </xf>
    <xf numFmtId="0" fontId="96" fillId="29" borderId="19" xfId="56" applyFont="1" applyFill="1" applyBorder="1" applyAlignment="1">
      <alignment horizontal="left" wrapText="1" indent="2"/>
    </xf>
    <xf numFmtId="171" fontId="121" fillId="29" borderId="19" xfId="0" applyNumberFormat="1" applyFont="1" applyFill="1" applyBorder="1" applyAlignment="1">
      <alignment horizontal="right" vertical="center" wrapText="1"/>
    </xf>
    <xf numFmtId="171" fontId="121" fillId="32" borderId="19" xfId="0" applyNumberFormat="1" applyFont="1" applyFill="1" applyBorder="1" applyAlignment="1">
      <alignment horizontal="right" vertical="center" wrapText="1"/>
    </xf>
    <xf numFmtId="171" fontId="92" fillId="32" borderId="19" xfId="0" applyNumberFormat="1" applyFont="1" applyFill="1" applyBorder="1" applyAlignment="1">
      <alignment horizontal="right" vertical="center" wrapText="1"/>
    </xf>
    <xf numFmtId="192" fontId="92" fillId="29" borderId="19" xfId="0" applyNumberFormat="1" applyFont="1" applyFill="1" applyBorder="1" applyAlignment="1">
      <alignment horizontal="right" wrapText="1"/>
    </xf>
    <xf numFmtId="0" fontId="96" fillId="29" borderId="63" xfId="0" applyFont="1" applyFill="1" applyBorder="1" applyAlignment="1">
      <alignment horizontal="left" wrapText="1" indent="2"/>
    </xf>
    <xf numFmtId="171" fontId="96" fillId="29" borderId="63" xfId="0" applyNumberFormat="1" applyFont="1" applyFill="1" applyBorder="1" applyAlignment="1">
      <alignment horizontal="right" wrapText="1"/>
    </xf>
    <xf numFmtId="171" fontId="83" fillId="29" borderId="19" xfId="0" applyNumberFormat="1" applyFont="1" applyFill="1" applyBorder="1" applyAlignment="1">
      <alignment horizontal="right" wrapText="1"/>
    </xf>
    <xf numFmtId="171" fontId="96" fillId="29" borderId="19" xfId="0" applyNumberFormat="1" applyFont="1" applyFill="1" applyBorder="1" applyAlignment="1">
      <alignment horizontal="right" wrapText="1"/>
    </xf>
    <xf numFmtId="0" fontId="76" fillId="29" borderId="64" xfId="0" applyFont="1" applyFill="1" applyBorder="1" applyAlignment="1">
      <alignment horizontal="left" vertical="center" wrapText="1" indent="3"/>
    </xf>
    <xf numFmtId="0" fontId="96" fillId="29" borderId="64" xfId="0" applyFont="1" applyFill="1" applyBorder="1" applyAlignment="1">
      <alignment horizontal="left" vertical="center" wrapText="1" indent="2"/>
    </xf>
    <xf numFmtId="171" fontId="76" fillId="29" borderId="19" xfId="0" applyNumberFormat="1" applyFont="1" applyFill="1" applyBorder="1" applyAlignment="1">
      <alignment vertical="center" wrapText="1"/>
    </xf>
    <xf numFmtId="0" fontId="76" fillId="29" borderId="65" xfId="0" applyFont="1" applyFill="1" applyBorder="1" applyAlignment="1">
      <alignment horizontal="left" vertical="center" wrapText="1" indent="3"/>
    </xf>
    <xf numFmtId="179" fontId="76" fillId="29" borderId="19" xfId="0" applyNumberFormat="1" applyFont="1" applyFill="1" applyBorder="1" applyAlignment="1">
      <alignment horizontal="right" vertical="center" wrapText="1"/>
    </xf>
    <xf numFmtId="0" fontId="96" fillId="29" borderId="65" xfId="0" applyFont="1" applyFill="1" applyBorder="1" applyAlignment="1">
      <alignment horizontal="left" vertical="center" wrapText="1" indent="2"/>
    </xf>
    <xf numFmtId="179" fontId="96" fillId="29" borderId="19" xfId="0" applyNumberFormat="1" applyFont="1" applyFill="1" applyBorder="1" applyAlignment="1">
      <alignment horizontal="right" vertical="center" wrapText="1"/>
    </xf>
    <xf numFmtId="181" fontId="96" fillId="29" borderId="19" xfId="0" applyNumberFormat="1" applyFont="1" applyFill="1" applyBorder="1" applyAlignment="1">
      <alignment vertical="center" wrapText="1"/>
    </xf>
    <xf numFmtId="170" fontId="96" fillId="18" borderId="48" xfId="0" applyNumberFormat="1" applyFont="1" applyFill="1" applyBorder="1" applyAlignment="1">
      <alignment horizontal="right" wrapText="1"/>
    </xf>
    <xf numFmtId="193" fontId="121" fillId="32" borderId="19" xfId="0" applyNumberFormat="1" applyFont="1" applyFill="1" applyBorder="1" applyAlignment="1">
      <alignment horizontal="right" vertical="center" wrapText="1"/>
    </xf>
    <xf numFmtId="193" fontId="92" fillId="32" borderId="0" xfId="0" applyNumberFormat="1" applyFont="1" applyFill="1" applyAlignment="1">
      <alignment horizontal="right" vertical="center" wrapText="1"/>
    </xf>
    <xf numFmtId="193" fontId="92" fillId="32" borderId="19" xfId="0" applyNumberFormat="1" applyFont="1" applyFill="1" applyBorder="1" applyAlignment="1">
      <alignment horizontal="right" vertical="center" wrapText="1"/>
    </xf>
    <xf numFmtId="0" fontId="92" fillId="32" borderId="19" xfId="0" applyFont="1" applyFill="1" applyBorder="1" applyAlignment="1">
      <alignment horizontal="right" vertical="center" wrapText="1"/>
    </xf>
    <xf numFmtId="175" fontId="92" fillId="32" borderId="0" xfId="0" applyNumberFormat="1" applyFont="1" applyFill="1" applyAlignment="1">
      <alignment horizontal="right" vertical="center" wrapText="1"/>
    </xf>
    <xf numFmtId="178" fontId="92" fillId="32" borderId="19" xfId="0" applyNumberFormat="1" applyFont="1" applyFill="1" applyBorder="1" applyAlignment="1">
      <alignment horizontal="right" vertical="center" wrapText="1"/>
    </xf>
    <xf numFmtId="171" fontId="96" fillId="32" borderId="63" xfId="56" applyNumberFormat="1" applyFont="1" applyFill="1" applyBorder="1" applyAlignment="1">
      <alignment horizontal="right" wrapText="1"/>
    </xf>
    <xf numFmtId="171" fontId="76" fillId="32" borderId="0" xfId="56" applyNumberFormat="1" applyFont="1" applyFill="1" applyAlignment="1">
      <alignment horizontal="right" wrapText="1"/>
    </xf>
    <xf numFmtId="171" fontId="76" fillId="32" borderId="19" xfId="56" applyNumberFormat="1" applyFont="1" applyFill="1" applyBorder="1" applyAlignment="1">
      <alignment horizontal="right" wrapText="1"/>
    </xf>
    <xf numFmtId="171" fontId="96" fillId="32" borderId="19" xfId="56" applyNumberFormat="1" applyFont="1" applyFill="1" applyBorder="1" applyAlignment="1">
      <alignment horizontal="right" wrapText="1"/>
    </xf>
    <xf numFmtId="196" fontId="96" fillId="32" borderId="0" xfId="0" applyNumberFormat="1" applyFont="1" applyFill="1" applyAlignment="1">
      <alignment horizontal="right" vertical="center" wrapText="1"/>
    </xf>
    <xf numFmtId="0" fontId="116" fillId="0" borderId="0" xfId="44" applyFont="1" applyAlignment="1">
      <alignment horizontal="left" indent="2"/>
    </xf>
    <xf numFmtId="0" fontId="31" fillId="0" borderId="0" xfId="44" applyFont="1" applyAlignment="1">
      <alignment horizontal="left" indent="2"/>
    </xf>
    <xf numFmtId="0" fontId="54" fillId="33" borderId="0" xfId="0" applyFont="1" applyFill="1" applyAlignment="1">
      <alignment horizontal="left" indent="2"/>
    </xf>
    <xf numFmtId="0" fontId="54" fillId="33" borderId="0" xfId="0" applyFont="1" applyFill="1"/>
    <xf numFmtId="171" fontId="96" fillId="29" borderId="59" xfId="0" applyNumberFormat="1" applyFont="1" applyFill="1" applyBorder="1" applyAlignment="1">
      <alignment horizontal="right" wrapText="1"/>
    </xf>
    <xf numFmtId="171" fontId="96" fillId="29" borderId="60" xfId="0" applyNumberFormat="1" applyFont="1" applyFill="1" applyBorder="1" applyAlignment="1">
      <alignment horizontal="right" wrapText="1"/>
    </xf>
    <xf numFmtId="171" fontId="75" fillId="33" borderId="0" xfId="0" applyNumberFormat="1" applyFont="1" applyFill="1" applyAlignment="1">
      <alignment horizontal="right" wrapText="1"/>
    </xf>
    <xf numFmtId="0" fontId="28" fillId="36" borderId="0" xfId="44" applyFont="1" applyFill="1" applyAlignment="1">
      <alignment horizontal="left" indent="2"/>
    </xf>
    <xf numFmtId="198" fontId="28" fillId="36" borderId="0" xfId="44" applyNumberFormat="1" applyFont="1" applyFill="1"/>
    <xf numFmtId="0" fontId="31" fillId="0" borderId="0" xfId="44" applyFont="1"/>
    <xf numFmtId="181" fontId="58" fillId="33" borderId="0" xfId="0" applyNumberFormat="1" applyFont="1" applyFill="1"/>
    <xf numFmtId="0" fontId="76" fillId="29" borderId="17" xfId="0" quotePrefix="1" applyFont="1" applyFill="1" applyBorder="1" applyAlignment="1">
      <alignment horizontal="center" vertical="center" wrapText="1"/>
    </xf>
    <xf numFmtId="171" fontId="96" fillId="32" borderId="22" xfId="0" applyNumberFormat="1" applyFont="1" applyFill="1" applyBorder="1" applyAlignment="1">
      <alignment horizontal="right" wrapText="1"/>
    </xf>
    <xf numFmtId="171" fontId="76" fillId="32" borderId="16" xfId="0" applyNumberFormat="1" applyFont="1" applyFill="1" applyBorder="1" applyAlignment="1">
      <alignment horizontal="right" wrapText="1"/>
    </xf>
    <xf numFmtId="171" fontId="76" fillId="32" borderId="0" xfId="0" applyNumberFormat="1" applyFont="1" applyFill="1" applyAlignment="1">
      <alignment horizontal="right" wrapText="1"/>
    </xf>
    <xf numFmtId="171" fontId="76" fillId="32" borderId="9" xfId="0" applyNumberFormat="1" applyFont="1" applyFill="1" applyBorder="1" applyAlignment="1">
      <alignment horizontal="right" wrapText="1"/>
    </xf>
    <xf numFmtId="171" fontId="96" fillId="32" borderId="10" xfId="0" applyNumberFormat="1" applyFont="1" applyFill="1" applyBorder="1" applyAlignment="1">
      <alignment horizontal="right" wrapText="1"/>
    </xf>
    <xf numFmtId="171" fontId="96" fillId="32" borderId="16" xfId="0" applyNumberFormat="1" applyFont="1" applyFill="1" applyBorder="1" applyAlignment="1">
      <alignment horizontal="right" wrapText="1"/>
    </xf>
    <xf numFmtId="171" fontId="76" fillId="32" borderId="23" xfId="0" applyNumberFormat="1" applyFont="1" applyFill="1" applyBorder="1" applyAlignment="1">
      <alignment horizontal="right" vertical="center" wrapText="1"/>
    </xf>
    <xf numFmtId="171" fontId="76" fillId="32" borderId="0" xfId="0" applyNumberFormat="1" applyFont="1" applyFill="1" applyAlignment="1">
      <alignment horizontal="right" vertical="center" wrapText="1"/>
    </xf>
    <xf numFmtId="171" fontId="76" fillId="32" borderId="9" xfId="0" applyNumberFormat="1" applyFont="1" applyFill="1" applyBorder="1" applyAlignment="1">
      <alignment horizontal="right" vertical="center" wrapText="1"/>
    </xf>
    <xf numFmtId="171" fontId="96" fillId="32" borderId="10" xfId="0" applyNumberFormat="1" applyFont="1" applyFill="1" applyBorder="1" applyAlignment="1">
      <alignment horizontal="right" vertical="center" wrapText="1"/>
    </xf>
    <xf numFmtId="171" fontId="76" fillId="32" borderId="16" xfId="0" applyNumberFormat="1" applyFont="1" applyFill="1" applyBorder="1" applyAlignment="1">
      <alignment horizontal="right" vertical="center" wrapText="1"/>
    </xf>
    <xf numFmtId="1" fontId="77" fillId="29" borderId="19" xfId="0" applyNumberFormat="1" applyFont="1" applyFill="1" applyBorder="1" applyAlignment="1">
      <alignment horizontal="right" vertical="center" wrapText="1"/>
    </xf>
    <xf numFmtId="195" fontId="74" fillId="32" borderId="0" xfId="151" applyNumberFormat="1" applyFont="1" applyFill="1" applyBorder="1" applyAlignment="1">
      <alignment horizontal="right" vertical="center" wrapText="1"/>
    </xf>
    <xf numFmtId="195" fontId="74" fillId="29" borderId="0" xfId="151" applyNumberFormat="1" applyFont="1" applyFill="1" applyBorder="1" applyAlignment="1">
      <alignment horizontal="right" vertical="center" wrapText="1"/>
    </xf>
    <xf numFmtId="37" fontId="57" fillId="0" borderId="0" xfId="0" applyNumberFormat="1" applyFont="1" applyAlignment="1">
      <alignment vertical="center" wrapText="1"/>
    </xf>
    <xf numFmtId="171" fontId="77" fillId="29" borderId="0" xfId="0" applyNumberFormat="1" applyFont="1" applyFill="1" applyAlignment="1">
      <alignment horizontal="right" wrapText="1"/>
    </xf>
    <xf numFmtId="0" fontId="96" fillId="29" borderId="66" xfId="0" applyFont="1" applyFill="1" applyBorder="1" applyAlignment="1">
      <alignment horizontal="left" vertical="center" wrapText="1" indent="2"/>
    </xf>
    <xf numFmtId="0" fontId="96" fillId="29" borderId="60" xfId="0" applyFont="1" applyFill="1" applyBorder="1" applyAlignment="1">
      <alignment horizontal="left" wrapText="1" indent="3"/>
    </xf>
    <xf numFmtId="0" fontId="81" fillId="29" borderId="60" xfId="0" applyFont="1" applyFill="1" applyBorder="1" applyAlignment="1">
      <alignment horizontal="left" wrapText="1" indent="2"/>
    </xf>
    <xf numFmtId="0" fontId="76" fillId="29" borderId="60" xfId="0" applyFont="1" applyFill="1" applyBorder="1" applyAlignment="1">
      <alignment horizontal="left" wrapText="1" indent="2"/>
    </xf>
    <xf numFmtId="171" fontId="92" fillId="32" borderId="0" xfId="0" applyNumberFormat="1" applyFont="1" applyFill="1" applyAlignment="1">
      <alignment horizontal="right" vertical="center" wrapText="1"/>
    </xf>
    <xf numFmtId="181" fontId="121" fillId="29" borderId="19" xfId="0" applyNumberFormat="1" applyFont="1" applyFill="1" applyBorder="1" applyAlignment="1">
      <alignment horizontal="right" wrapText="1"/>
    </xf>
    <xf numFmtId="181" fontId="92" fillId="29" borderId="0" xfId="0" applyNumberFormat="1" applyFont="1" applyFill="1" applyAlignment="1">
      <alignment horizontal="right" wrapText="1"/>
    </xf>
    <xf numFmtId="181" fontId="121" fillId="29" borderId="60" xfId="0" applyNumberFormat="1" applyFont="1" applyFill="1" applyBorder="1" applyAlignment="1">
      <alignment horizontal="right" wrapText="1"/>
    </xf>
    <xf numFmtId="181" fontId="91" fillId="29" borderId="60" xfId="0" applyNumberFormat="1" applyFont="1" applyFill="1" applyBorder="1" applyAlignment="1">
      <alignment horizontal="right" wrapText="1"/>
    </xf>
    <xf numFmtId="181" fontId="92" fillId="29" borderId="60" xfId="0" applyNumberFormat="1" applyFont="1" applyFill="1" applyBorder="1" applyAlignment="1">
      <alignment horizontal="right" wrapText="1"/>
    </xf>
    <xf numFmtId="192" fontId="121" fillId="29" borderId="19" xfId="0" applyNumberFormat="1" applyFont="1" applyFill="1" applyBorder="1" applyAlignment="1">
      <alignment horizontal="right" wrapText="1"/>
    </xf>
    <xf numFmtId="181" fontId="92" fillId="29" borderId="19" xfId="0" applyNumberFormat="1" applyFont="1" applyFill="1" applyBorder="1" applyAlignment="1">
      <alignment horizontal="right" vertical="center" wrapText="1"/>
    </xf>
    <xf numFmtId="181" fontId="96" fillId="29" borderId="60" xfId="0" applyNumberFormat="1" applyFont="1" applyFill="1" applyBorder="1" applyAlignment="1">
      <alignment vertical="center" wrapText="1"/>
    </xf>
    <xf numFmtId="181" fontId="81" fillId="29" borderId="19" xfId="0" applyNumberFormat="1" applyFont="1" applyFill="1" applyBorder="1" applyAlignment="1">
      <alignment wrapText="1"/>
    </xf>
    <xf numFmtId="191" fontId="75" fillId="33" borderId="0" xfId="0" applyNumberFormat="1" applyFont="1" applyFill="1" applyAlignment="1">
      <alignment wrapText="1"/>
    </xf>
    <xf numFmtId="0" fontId="81" fillId="29" borderId="23" xfId="0" applyFont="1" applyFill="1" applyBorder="1" applyAlignment="1">
      <alignment horizontal="left" wrapText="1" indent="2"/>
    </xf>
    <xf numFmtId="171" fontId="81" fillId="29" borderId="23" xfId="0" applyNumberFormat="1" applyFont="1" applyFill="1" applyBorder="1" applyAlignment="1">
      <alignment horizontal="right" vertical="center" wrapText="1"/>
    </xf>
    <xf numFmtId="181" fontId="81" fillId="29" borderId="23" xfId="0" applyNumberFormat="1" applyFont="1" applyFill="1" applyBorder="1" applyAlignment="1">
      <alignment vertical="center" wrapText="1"/>
    </xf>
    <xf numFmtId="181" fontId="81" fillId="29" borderId="0" xfId="0" applyNumberFormat="1" applyFont="1" applyFill="1" applyAlignment="1">
      <alignment vertical="center" wrapText="1"/>
    </xf>
    <xf numFmtId="181" fontId="76" fillId="29" borderId="19" xfId="0" applyNumberFormat="1" applyFont="1" applyFill="1" applyBorder="1" applyAlignment="1">
      <alignment horizontal="right" vertical="center" wrapText="1"/>
    </xf>
    <xf numFmtId="0" fontId="130" fillId="33" borderId="0" xfId="0" applyFont="1" applyFill="1" applyAlignment="1">
      <alignment wrapText="1"/>
    </xf>
    <xf numFmtId="0" fontId="130" fillId="33" borderId="0" xfId="0" applyFont="1" applyFill="1" applyAlignment="1">
      <alignment horizontal="right" wrapText="1"/>
    </xf>
    <xf numFmtId="0" fontId="118" fillId="0" borderId="0" xfId="44" applyFont="1" applyAlignment="1">
      <alignment wrapText="1"/>
    </xf>
    <xf numFmtId="181" fontId="83" fillId="29" borderId="0" xfId="0" applyNumberFormat="1" applyFont="1" applyFill="1" applyAlignment="1">
      <alignment wrapText="1"/>
    </xf>
    <xf numFmtId="187" fontId="95" fillId="29" borderId="16" xfId="0" applyNumberFormat="1" applyFont="1" applyFill="1" applyBorder="1" applyAlignment="1">
      <alignment vertical="center" wrapText="1"/>
    </xf>
    <xf numFmtId="187" fontId="95" fillId="29" borderId="0" xfId="0" applyNumberFormat="1" applyFont="1" applyFill="1" applyAlignment="1">
      <alignment vertical="center" wrapText="1"/>
    </xf>
    <xf numFmtId="181" fontId="76" fillId="29" borderId="33" xfId="0" applyNumberFormat="1" applyFont="1" applyFill="1" applyBorder="1" applyAlignment="1">
      <alignment horizontal="right" vertical="center" wrapText="1"/>
    </xf>
    <xf numFmtId="181" fontId="96" fillId="29" borderId="33" xfId="0" applyNumberFormat="1" applyFont="1" applyFill="1" applyBorder="1" applyAlignment="1">
      <alignment horizontal="right" vertical="center" wrapText="1"/>
    </xf>
    <xf numFmtId="0" fontId="75" fillId="33" borderId="0" xfId="0" applyFont="1" applyFill="1" applyAlignment="1">
      <alignment horizontal="left" vertical="center" wrapText="1"/>
    </xf>
    <xf numFmtId="0" fontId="96" fillId="29" borderId="9" xfId="0" applyFont="1" applyFill="1" applyBorder="1" applyAlignment="1">
      <alignment horizontal="left" vertical="center" wrapText="1"/>
    </xf>
    <xf numFmtId="179" fontId="76" fillId="27" borderId="16" xfId="0" applyNumberFormat="1" applyFont="1" applyFill="1" applyBorder="1" applyAlignment="1">
      <alignment horizontal="right" vertical="center" wrapText="1"/>
    </xf>
    <xf numFmtId="0" fontId="81" fillId="29" borderId="21" xfId="0" applyFont="1" applyFill="1" applyBorder="1" applyAlignment="1">
      <alignment horizontal="left" vertical="center" wrapText="1" indent="2"/>
    </xf>
    <xf numFmtId="0" fontId="76" fillId="29" borderId="16" xfId="0" applyFont="1" applyFill="1" applyBorder="1" applyAlignment="1">
      <alignment horizontal="left" vertical="center" wrapText="1" indent="1"/>
    </xf>
    <xf numFmtId="0" fontId="76" fillId="29" borderId="23" xfId="0" applyFont="1" applyFill="1" applyBorder="1" applyAlignment="1">
      <alignment horizontal="left" vertical="center" wrapText="1" indent="1"/>
    </xf>
    <xf numFmtId="181" fontId="79" fillId="33" borderId="0" xfId="0" applyNumberFormat="1" applyFont="1" applyFill="1" applyAlignment="1">
      <alignment horizontal="right" vertical="center" wrapText="1"/>
    </xf>
    <xf numFmtId="181" fontId="96" fillId="29" borderId="19" xfId="0" applyNumberFormat="1" applyFont="1" applyFill="1" applyBorder="1" applyAlignment="1">
      <alignment horizontal="right" vertical="center" wrapText="1"/>
    </xf>
    <xf numFmtId="181" fontId="83" fillId="29" borderId="0" xfId="0" applyNumberFormat="1" applyFont="1" applyFill="1" applyAlignment="1">
      <alignment horizontal="right" vertical="center" wrapText="1"/>
    </xf>
    <xf numFmtId="188" fontId="92" fillId="29" borderId="19" xfId="0" applyNumberFormat="1" applyFont="1" applyFill="1" applyBorder="1" applyAlignment="1">
      <alignment horizontal="right" wrapText="1"/>
    </xf>
    <xf numFmtId="181" fontId="79" fillId="29" borderId="63" xfId="0" applyNumberFormat="1" applyFont="1" applyFill="1" applyBorder="1" applyAlignment="1">
      <alignment horizontal="right" wrapText="1"/>
    </xf>
    <xf numFmtId="181" fontId="83" fillId="29" borderId="0" xfId="0" applyNumberFormat="1" applyFont="1" applyFill="1" applyAlignment="1">
      <alignment horizontal="right" wrapText="1"/>
    </xf>
    <xf numFmtId="181" fontId="96" fillId="29" borderId="19" xfId="0" applyNumberFormat="1" applyFont="1" applyFill="1" applyBorder="1" applyAlignment="1">
      <alignment horizontal="right" wrapText="1"/>
    </xf>
    <xf numFmtId="181" fontId="83" fillId="29" borderId="19" xfId="0" applyNumberFormat="1" applyFont="1" applyFill="1" applyBorder="1" applyAlignment="1">
      <alignment horizontal="right" wrapText="1"/>
    </xf>
    <xf numFmtId="192" fontId="121" fillId="29" borderId="0" xfId="0" applyNumberFormat="1" applyFont="1" applyFill="1" applyAlignment="1">
      <alignment horizontal="right" wrapText="1"/>
    </xf>
    <xf numFmtId="171" fontId="96" fillId="32" borderId="63" xfId="0" applyNumberFormat="1" applyFont="1" applyFill="1" applyBorder="1" applyAlignment="1">
      <alignment horizontal="right" wrapText="1"/>
    </xf>
    <xf numFmtId="171" fontId="77" fillId="32" borderId="0" xfId="0" applyNumberFormat="1" applyFont="1" applyFill="1" applyAlignment="1">
      <alignment horizontal="right" vertical="center" wrapText="1"/>
    </xf>
    <xf numFmtId="171" fontId="77" fillId="32" borderId="0" xfId="0" applyNumberFormat="1" applyFont="1" applyFill="1" applyAlignment="1">
      <alignment horizontal="right" wrapText="1"/>
    </xf>
    <xf numFmtId="171" fontId="77" fillId="32" borderId="19" xfId="0" applyNumberFormat="1" applyFont="1" applyFill="1" applyBorder="1" applyAlignment="1">
      <alignment horizontal="right" wrapText="1"/>
    </xf>
    <xf numFmtId="171" fontId="96" fillId="32" borderId="19" xfId="0" applyNumberFormat="1" applyFont="1" applyFill="1" applyBorder="1" applyAlignment="1">
      <alignment horizontal="right" wrapText="1"/>
    </xf>
    <xf numFmtId="171" fontId="85" fillId="32" borderId="0" xfId="0" applyNumberFormat="1" applyFont="1" applyFill="1" applyAlignment="1">
      <alignment horizontal="right" wrapText="1"/>
    </xf>
    <xf numFmtId="171" fontId="85" fillId="32" borderId="19" xfId="0" applyNumberFormat="1" applyFont="1" applyFill="1" applyBorder="1" applyAlignment="1">
      <alignment horizontal="right" wrapText="1"/>
    </xf>
    <xf numFmtId="181" fontId="83" fillId="29" borderId="9" xfId="0" applyNumberFormat="1" applyFont="1" applyFill="1" applyBorder="1" applyAlignment="1">
      <alignment wrapText="1"/>
    </xf>
    <xf numFmtId="0" fontId="34" fillId="0" borderId="0" xfId="67" applyFont="1" applyAlignment="1">
      <alignment horizontal="center"/>
    </xf>
    <xf numFmtId="0" fontId="80" fillId="0" borderId="0" xfId="44" applyFont="1" applyAlignment="1">
      <alignment horizontal="center"/>
    </xf>
    <xf numFmtId="0" fontId="28" fillId="0" borderId="0" xfId="44" applyFont="1" applyAlignment="1">
      <alignment horizontal="center"/>
    </xf>
    <xf numFmtId="191" fontId="77" fillId="29" borderId="23" xfId="0" applyNumberFormat="1" applyFont="1" applyFill="1" applyBorder="1" applyAlignment="1">
      <alignment horizontal="right" vertical="center" wrapText="1"/>
    </xf>
    <xf numFmtId="171" fontId="86" fillId="32" borderId="0" xfId="0" applyNumberFormat="1" applyFont="1" applyFill="1" applyAlignment="1">
      <alignment horizontal="right" vertical="center" wrapText="1"/>
    </xf>
    <xf numFmtId="171" fontId="86" fillId="29" borderId="0" xfId="0" applyNumberFormat="1" applyFont="1" applyFill="1" applyAlignment="1">
      <alignment horizontal="right" vertical="center" wrapText="1"/>
    </xf>
    <xf numFmtId="181" fontId="86" fillId="29" borderId="0" xfId="0" applyNumberFormat="1" applyFont="1" applyFill="1" applyAlignment="1">
      <alignment horizontal="right" vertical="center" wrapText="1"/>
    </xf>
    <xf numFmtId="191" fontId="101" fillId="29" borderId="19" xfId="0" applyNumberFormat="1" applyFont="1" applyFill="1" applyBorder="1" applyAlignment="1">
      <alignment horizontal="right" vertical="center" wrapText="1"/>
    </xf>
    <xf numFmtId="9" fontId="76" fillId="0" borderId="19" xfId="151" applyFont="1" applyFill="1" applyBorder="1" applyAlignment="1">
      <alignment wrapText="1"/>
    </xf>
    <xf numFmtId="0" fontId="74" fillId="0" borderId="0" xfId="67" applyFont="1" applyAlignment="1">
      <alignment horizontal="right"/>
    </xf>
    <xf numFmtId="0" fontId="55" fillId="0" borderId="0" xfId="0" applyFont="1" applyAlignment="1">
      <alignment vertical="center"/>
    </xf>
    <xf numFmtId="10" fontId="0" fillId="0" borderId="0" xfId="151" applyNumberFormat="1" applyFont="1"/>
    <xf numFmtId="187" fontId="77" fillId="29" borderId="9" xfId="0" applyNumberFormat="1" applyFont="1" applyFill="1" applyBorder="1" applyAlignment="1">
      <alignment vertical="center" wrapText="1"/>
    </xf>
    <xf numFmtId="187" fontId="77" fillId="29" borderId="0" xfId="0" applyNumberFormat="1" applyFont="1" applyFill="1" applyAlignment="1">
      <alignment vertical="center" wrapText="1"/>
    </xf>
    <xf numFmtId="179" fontId="77" fillId="27" borderId="0" xfId="0" applyNumberFormat="1" applyFont="1" applyFill="1" applyAlignment="1">
      <alignment horizontal="right" vertical="center" wrapText="1"/>
    </xf>
    <xf numFmtId="193" fontId="83" fillId="29" borderId="45" xfId="0" applyNumberFormat="1" applyFont="1" applyFill="1" applyBorder="1" applyAlignment="1">
      <alignment horizontal="right" wrapText="1" indent="1"/>
    </xf>
    <xf numFmtId="193" fontId="83" fillId="29" borderId="61" xfId="0" applyNumberFormat="1" applyFont="1" applyFill="1" applyBorder="1" applyAlignment="1">
      <alignment horizontal="right" wrapText="1" indent="1"/>
    </xf>
    <xf numFmtId="171" fontId="85" fillId="32" borderId="19" xfId="56" applyNumberFormat="1" applyFont="1" applyFill="1" applyBorder="1" applyAlignment="1">
      <alignment horizontal="right" wrapText="1"/>
    </xf>
    <xf numFmtId="171" fontId="131" fillId="32" borderId="19" xfId="0" applyNumberFormat="1" applyFont="1" applyFill="1" applyBorder="1" applyAlignment="1">
      <alignment horizontal="right" vertical="center" wrapText="1"/>
    </xf>
    <xf numFmtId="0" fontId="96" fillId="18" borderId="19" xfId="0" applyFont="1" applyFill="1" applyBorder="1" applyAlignment="1">
      <alignment horizontal="right" vertical="center" wrapText="1"/>
    </xf>
    <xf numFmtId="181" fontId="96" fillId="0" borderId="16" xfId="0" applyNumberFormat="1" applyFont="1" applyBorder="1" applyAlignment="1">
      <alignment horizontal="right" vertical="center" wrapText="1"/>
    </xf>
    <xf numFmtId="171" fontId="95" fillId="28" borderId="23" xfId="0" applyNumberFormat="1" applyFont="1" applyFill="1" applyBorder="1" applyAlignment="1">
      <alignment horizontal="right" vertical="center" wrapText="1"/>
    </xf>
    <xf numFmtId="171" fontId="95" fillId="28" borderId="9" xfId="0" applyNumberFormat="1" applyFont="1" applyFill="1" applyBorder="1" applyAlignment="1">
      <alignment horizontal="right" vertical="center" wrapText="1"/>
    </xf>
    <xf numFmtId="0" fontId="75" fillId="33" borderId="16" xfId="0" applyFont="1" applyFill="1" applyBorder="1" applyAlignment="1">
      <alignment horizontal="center" vertical="center" wrapText="1"/>
    </xf>
    <xf numFmtId="0" fontId="75" fillId="33" borderId="0" xfId="0" applyFont="1" applyFill="1" applyAlignment="1">
      <alignment horizontal="center" vertical="center" wrapText="1"/>
    </xf>
    <xf numFmtId="0" fontId="81" fillId="29" borderId="0" xfId="0" applyFont="1" applyFill="1" applyAlignment="1">
      <alignment horizontal="left" wrapText="1" indent="2"/>
    </xf>
    <xf numFmtId="0" fontId="136" fillId="18" borderId="57" xfId="0" applyFont="1" applyFill="1" applyBorder="1"/>
    <xf numFmtId="0" fontId="136" fillId="35" borderId="0" xfId="0" applyFont="1" applyFill="1"/>
    <xf numFmtId="0" fontId="137" fillId="29" borderId="0" xfId="0" applyFont="1" applyFill="1" applyAlignment="1">
      <alignment horizontal="left" vertical="center" wrapText="1" indent="2"/>
    </xf>
    <xf numFmtId="10" fontId="137" fillId="32" borderId="0" xfId="151" applyNumberFormat="1" applyFont="1" applyFill="1" applyAlignment="1">
      <alignment horizontal="right" vertical="center" wrapText="1"/>
    </xf>
    <xf numFmtId="10" fontId="137" fillId="29" borderId="0" xfId="151" applyNumberFormat="1" applyFont="1" applyFill="1" applyAlignment="1">
      <alignment horizontal="right" vertical="center" wrapText="1"/>
    </xf>
    <xf numFmtId="4" fontId="137" fillId="29" borderId="0" xfId="151" applyNumberFormat="1" applyFont="1" applyFill="1" applyAlignment="1">
      <alignment horizontal="right" vertical="center" wrapText="1"/>
    </xf>
    <xf numFmtId="0" fontId="60" fillId="0" borderId="0" xfId="45" applyFont="1" applyAlignment="1">
      <alignment horizontal="left" indent="3"/>
    </xf>
    <xf numFmtId="0" fontId="60" fillId="0" borderId="0" xfId="45" applyFont="1"/>
    <xf numFmtId="181" fontId="60" fillId="0" borderId="0" xfId="45" applyNumberFormat="1" applyFont="1"/>
    <xf numFmtId="0" fontId="139" fillId="0" borderId="0" xfId="45" applyFont="1" applyAlignment="1">
      <alignment horizontal="left" indent="5"/>
    </xf>
    <xf numFmtId="3" fontId="139" fillId="0" borderId="0" xfId="45" applyNumberFormat="1" applyFont="1"/>
    <xf numFmtId="181" fontId="140" fillId="29" borderId="0" xfId="0" applyNumberFormat="1" applyFont="1" applyFill="1" applyAlignment="1">
      <alignment horizontal="right" vertical="center" wrapText="1"/>
    </xf>
    <xf numFmtId="200" fontId="0" fillId="0" borderId="0" xfId="0" applyNumberFormat="1"/>
    <xf numFmtId="0" fontId="79" fillId="33" borderId="0" xfId="0" applyFont="1" applyFill="1" applyAlignment="1">
      <alignment horizontal="left" wrapText="1" indent="2"/>
    </xf>
    <xf numFmtId="171" fontId="77" fillId="30" borderId="0" xfId="0" applyNumberFormat="1" applyFont="1" applyFill="1" applyAlignment="1">
      <alignment horizontal="right" vertical="center" wrapText="1"/>
    </xf>
    <xf numFmtId="171" fontId="77" fillId="0" borderId="0" xfId="0" applyNumberFormat="1" applyFont="1" applyAlignment="1">
      <alignment horizontal="right" vertical="center" wrapText="1"/>
    </xf>
    <xf numFmtId="172" fontId="77" fillId="29" borderId="0" xfId="0" applyNumberFormat="1" applyFont="1" applyFill="1" applyAlignment="1">
      <alignment horizontal="right" vertical="center" wrapText="1"/>
    </xf>
    <xf numFmtId="171" fontId="77" fillId="30" borderId="9" xfId="0" applyNumberFormat="1" applyFont="1" applyFill="1" applyBorder="1" applyAlignment="1">
      <alignment horizontal="right" vertical="center" wrapText="1"/>
    </xf>
    <xf numFmtId="171" fontId="77" fillId="0" borderId="9" xfId="0" applyNumberFormat="1" applyFont="1" applyBorder="1" applyAlignment="1">
      <alignment horizontal="right" vertical="center" wrapText="1"/>
    </xf>
    <xf numFmtId="172" fontId="77" fillId="29" borderId="9" xfId="0" applyNumberFormat="1" applyFont="1" applyFill="1" applyBorder="1" applyAlignment="1">
      <alignment horizontal="right" vertical="center" wrapText="1"/>
    </xf>
    <xf numFmtId="0" fontId="79" fillId="33" borderId="0" xfId="0" applyFont="1" applyFill="1" applyAlignment="1">
      <alignment horizontal="right" vertical="center" wrapText="1"/>
    </xf>
    <xf numFmtId="173" fontId="77" fillId="30" borderId="0" xfId="0" applyNumberFormat="1" applyFont="1" applyFill="1" applyAlignment="1">
      <alignment horizontal="right" vertical="center" wrapText="1"/>
    </xf>
    <xf numFmtId="173" fontId="77" fillId="29" borderId="0" xfId="0" applyNumberFormat="1" applyFont="1" applyFill="1" applyAlignment="1">
      <alignment horizontal="right" vertical="center" wrapText="1"/>
    </xf>
    <xf numFmtId="174" fontId="77" fillId="29" borderId="0" xfId="0" applyNumberFormat="1" applyFont="1" applyFill="1" applyAlignment="1">
      <alignment horizontal="right" vertical="center" wrapText="1"/>
    </xf>
    <xf numFmtId="176" fontId="77" fillId="30" borderId="0" xfId="0" applyNumberFormat="1" applyFont="1" applyFill="1" applyAlignment="1">
      <alignment horizontal="right" vertical="center" wrapText="1"/>
    </xf>
    <xf numFmtId="176" fontId="77" fillId="29" borderId="0" xfId="0" applyNumberFormat="1" applyFont="1" applyFill="1" applyAlignment="1">
      <alignment horizontal="right" vertical="center" wrapText="1"/>
    </xf>
    <xf numFmtId="177" fontId="77" fillId="29" borderId="0" xfId="0" applyNumberFormat="1" applyFont="1" applyFill="1" applyAlignment="1">
      <alignment horizontal="right" vertical="center" wrapText="1"/>
    </xf>
    <xf numFmtId="173" fontId="77" fillId="30" borderId="19" xfId="0" applyNumberFormat="1" applyFont="1" applyFill="1" applyBorder="1" applyAlignment="1">
      <alignment horizontal="right" vertical="center" wrapText="1"/>
    </xf>
    <xf numFmtId="173" fontId="77" fillId="0" borderId="19" xfId="0" applyNumberFormat="1" applyFont="1" applyBorder="1" applyAlignment="1">
      <alignment horizontal="right" vertical="center" wrapText="1"/>
    </xf>
    <xf numFmtId="199" fontId="77" fillId="29" borderId="19" xfId="0" applyNumberFormat="1" applyFont="1" applyFill="1" applyBorder="1" applyAlignment="1">
      <alignment horizontal="right" vertical="center" wrapText="1"/>
    </xf>
    <xf numFmtId="0" fontId="79" fillId="33" borderId="0" xfId="0" applyFont="1" applyFill="1" applyAlignment="1">
      <alignment horizontal="center" vertical="center" wrapText="1"/>
    </xf>
    <xf numFmtId="179" fontId="77" fillId="30" borderId="0" xfId="0" applyNumberFormat="1" applyFont="1" applyFill="1" applyAlignment="1">
      <alignment horizontal="right" vertical="center" wrapText="1"/>
    </xf>
    <xf numFmtId="179" fontId="77" fillId="30" borderId="9" xfId="0" applyNumberFormat="1" applyFont="1" applyFill="1" applyBorder="1" applyAlignment="1">
      <alignment horizontal="right" vertical="center" wrapText="1"/>
    </xf>
    <xf numFmtId="171" fontId="77" fillId="29" borderId="9" xfId="0" applyNumberFormat="1" applyFont="1" applyFill="1" applyBorder="1" applyAlignment="1">
      <alignment horizontal="right" vertical="center" wrapText="1"/>
    </xf>
    <xf numFmtId="180" fontId="77" fillId="30" borderId="0" xfId="0" applyNumberFormat="1" applyFont="1" applyFill="1" applyAlignment="1">
      <alignment horizontal="right" vertical="center" wrapText="1"/>
    </xf>
    <xf numFmtId="175" fontId="77" fillId="29" borderId="0" xfId="0" applyNumberFormat="1" applyFont="1" applyFill="1" applyAlignment="1">
      <alignment horizontal="right" vertical="center" wrapText="1"/>
    </xf>
    <xf numFmtId="182" fontId="77" fillId="30" borderId="0" xfId="0" applyNumberFormat="1" applyFont="1" applyFill="1" applyAlignment="1">
      <alignment horizontal="right" vertical="center" wrapText="1"/>
    </xf>
    <xf numFmtId="183" fontId="77" fillId="29" borderId="0" xfId="0" applyNumberFormat="1" applyFont="1" applyFill="1" applyAlignment="1">
      <alignment horizontal="right" vertical="center" wrapText="1"/>
    </xf>
    <xf numFmtId="185" fontId="77" fillId="30" borderId="0" xfId="0" applyNumberFormat="1" applyFont="1" applyFill="1" applyAlignment="1">
      <alignment horizontal="right" vertical="center" wrapText="1"/>
    </xf>
    <xf numFmtId="185" fontId="77" fillId="30" borderId="19" xfId="0" applyNumberFormat="1" applyFont="1" applyFill="1" applyBorder="1" applyAlignment="1">
      <alignment horizontal="right" vertical="center" wrapText="1"/>
    </xf>
    <xf numFmtId="185" fontId="76" fillId="29" borderId="0" xfId="0" applyNumberFormat="1" applyFont="1" applyFill="1" applyAlignment="1">
      <alignment horizontal="right" vertical="center" wrapText="1"/>
    </xf>
    <xf numFmtId="195" fontId="77" fillId="29" borderId="0" xfId="151" applyNumberFormat="1" applyFont="1" applyFill="1" applyAlignment="1">
      <alignment horizontal="right" vertical="center" wrapText="1"/>
    </xf>
    <xf numFmtId="173" fontId="77" fillId="30" borderId="9" xfId="0" applyNumberFormat="1" applyFont="1" applyFill="1" applyBorder="1" applyAlignment="1">
      <alignment horizontal="right" vertical="center" wrapText="1"/>
    </xf>
    <xf numFmtId="171" fontId="77" fillId="29" borderId="0" xfId="0" applyNumberFormat="1" applyFont="1" applyFill="1" applyAlignment="1">
      <alignment horizontal="center" vertical="center" wrapText="1"/>
    </xf>
    <xf numFmtId="174" fontId="77" fillId="29" borderId="0" xfId="0" applyNumberFormat="1" applyFont="1" applyFill="1" applyAlignment="1">
      <alignment horizontal="center" vertical="center" wrapText="1"/>
    </xf>
    <xf numFmtId="186" fontId="77" fillId="32" borderId="0" xfId="0" applyNumberFormat="1" applyFont="1" applyFill="1" applyAlignment="1">
      <alignment horizontal="right" vertical="center" wrapText="1"/>
    </xf>
    <xf numFmtId="188" fontId="77" fillId="0" borderId="0" xfId="0" applyNumberFormat="1" applyFont="1" applyAlignment="1">
      <alignment horizontal="center" vertical="center" wrapText="1"/>
    </xf>
    <xf numFmtId="171" fontId="77" fillId="0" borderId="0" xfId="0" applyNumberFormat="1" applyFont="1" applyAlignment="1">
      <alignment horizontal="center" vertical="center" wrapText="1"/>
    </xf>
    <xf numFmtId="188" fontId="77" fillId="30" borderId="0" xfId="0" applyNumberFormat="1" applyFont="1" applyFill="1" applyAlignment="1">
      <alignment horizontal="center" vertical="center" wrapText="1"/>
    </xf>
    <xf numFmtId="0" fontId="96" fillId="29" borderId="0" xfId="0" applyFont="1" applyFill="1" applyAlignment="1">
      <alignment vertical="center" wrapText="1"/>
    </xf>
    <xf numFmtId="0" fontId="127" fillId="18" borderId="0" xfId="0" applyFont="1" applyFill="1"/>
    <xf numFmtId="171" fontId="81" fillId="29" borderId="0" xfId="0" applyNumberFormat="1" applyFont="1" applyFill="1" applyAlignment="1">
      <alignment horizontal="right" vertical="center" wrapText="1"/>
    </xf>
    <xf numFmtId="187" fontId="76" fillId="0" borderId="0" xfId="0" applyNumberFormat="1" applyFont="1" applyAlignment="1">
      <alignment vertical="center" wrapText="1"/>
    </xf>
    <xf numFmtId="187" fontId="96" fillId="0" borderId="10" xfId="0" applyNumberFormat="1" applyFont="1" applyBorder="1" applyAlignment="1">
      <alignment vertical="center" wrapText="1"/>
    </xf>
    <xf numFmtId="187" fontId="76" fillId="0" borderId="9" xfId="0" applyNumberFormat="1" applyFont="1" applyBorder="1" applyAlignment="1">
      <alignment vertical="center" wrapText="1"/>
    </xf>
    <xf numFmtId="0" fontId="29" fillId="0" borderId="0" xfId="0" applyFont="1" applyAlignment="1">
      <alignment vertical="center"/>
    </xf>
    <xf numFmtId="0" fontId="5" fillId="0" borderId="0" xfId="0" applyFont="1"/>
    <xf numFmtId="0" fontId="5" fillId="0" borderId="0" xfId="45" applyFont="1"/>
    <xf numFmtId="171" fontId="92" fillId="0" borderId="23" xfId="0" applyNumberFormat="1" applyFont="1" applyBorder="1" applyAlignment="1">
      <alignment horizontal="right" vertical="center" wrapText="1"/>
    </xf>
    <xf numFmtId="171" fontId="92" fillId="0" borderId="0" xfId="0" applyNumberFormat="1" applyFont="1" applyAlignment="1">
      <alignment horizontal="right" vertical="center" wrapText="1"/>
    </xf>
    <xf numFmtId="171" fontId="121" fillId="0" borderId="16" xfId="0" applyNumberFormat="1" applyFont="1" applyBorder="1" applyAlignment="1">
      <alignment horizontal="right" vertical="center" wrapText="1"/>
    </xf>
    <xf numFmtId="0" fontId="5" fillId="18" borderId="0" xfId="45" applyFont="1" applyFill="1"/>
    <xf numFmtId="181" fontId="5" fillId="0" borderId="0" xfId="45" applyNumberFormat="1" applyFont="1"/>
    <xf numFmtId="171" fontId="95" fillId="0" borderId="23" xfId="0" applyNumberFormat="1" applyFont="1" applyBorder="1" applyAlignment="1">
      <alignment horizontal="right" vertical="center" wrapText="1"/>
    </xf>
    <xf numFmtId="181" fontId="95" fillId="0" borderId="23" xfId="0" applyNumberFormat="1" applyFont="1" applyBorder="1" applyAlignment="1">
      <alignment horizontal="right" vertical="center" wrapText="1"/>
    </xf>
    <xf numFmtId="171" fontId="95" fillId="0" borderId="9" xfId="0" applyNumberFormat="1" applyFont="1" applyBorder="1" applyAlignment="1">
      <alignment horizontal="right" vertical="center" wrapText="1"/>
    </xf>
    <xf numFmtId="181" fontId="95" fillId="0" borderId="9" xfId="0" applyNumberFormat="1" applyFont="1" applyBorder="1" applyAlignment="1">
      <alignment horizontal="right" vertical="center" wrapText="1"/>
    </xf>
    <xf numFmtId="171" fontId="121" fillId="27" borderId="0" xfId="0" applyNumberFormat="1" applyFont="1" applyFill="1" applyAlignment="1">
      <alignment horizontal="right" vertical="center" wrapText="1"/>
    </xf>
    <xf numFmtId="171" fontId="121" fillId="0" borderId="0" xfId="0" applyNumberFormat="1" applyFont="1" applyAlignment="1">
      <alignment horizontal="right" vertical="center" wrapText="1"/>
    </xf>
    <xf numFmtId="181" fontId="121" fillId="0" borderId="0" xfId="0" applyNumberFormat="1" applyFont="1" applyAlignment="1">
      <alignment horizontal="right" vertical="center" wrapText="1"/>
    </xf>
    <xf numFmtId="0" fontId="5" fillId="18" borderId="0" xfId="0" applyFont="1" applyFill="1"/>
    <xf numFmtId="171" fontId="76" fillId="0" borderId="23" xfId="0" applyNumberFormat="1" applyFont="1" applyBorder="1" applyAlignment="1">
      <alignment horizontal="right" vertical="center" wrapText="1"/>
    </xf>
    <xf numFmtId="181" fontId="77" fillId="0" borderId="23" xfId="0" applyNumberFormat="1" applyFont="1" applyBorder="1" applyAlignment="1">
      <alignment horizontal="right" vertical="center" wrapText="1"/>
    </xf>
    <xf numFmtId="171" fontId="76" fillId="0" borderId="9" xfId="0" applyNumberFormat="1" applyFont="1" applyBorder="1" applyAlignment="1">
      <alignment horizontal="right" vertical="center" wrapText="1"/>
    </xf>
    <xf numFmtId="181" fontId="76" fillId="0" borderId="9" xfId="0" applyNumberFormat="1" applyFont="1" applyBorder="1" applyAlignment="1">
      <alignment horizontal="right" vertical="center" wrapText="1"/>
    </xf>
    <xf numFmtId="171" fontId="96" fillId="0" borderId="16" xfId="0" applyNumberFormat="1" applyFont="1" applyBorder="1" applyAlignment="1">
      <alignment horizontal="right" vertical="center" wrapText="1"/>
    </xf>
    <xf numFmtId="171" fontId="96" fillId="0" borderId="23" xfId="0" applyNumberFormat="1" applyFont="1" applyBorder="1" applyAlignment="1">
      <alignment horizontal="right" vertical="center" wrapText="1"/>
    </xf>
    <xf numFmtId="181" fontId="121" fillId="29" borderId="0" xfId="0" applyNumberFormat="1" applyFont="1" applyFill="1" applyAlignment="1">
      <alignment horizontal="right" vertical="center" wrapText="1"/>
    </xf>
    <xf numFmtId="171" fontId="76" fillId="0" borderId="0" xfId="0" applyNumberFormat="1" applyFont="1" applyAlignment="1">
      <alignment horizontal="right" vertical="center" wrapText="1"/>
    </xf>
    <xf numFmtId="0" fontId="28" fillId="0" borderId="0" xfId="0" applyFont="1"/>
    <xf numFmtId="0" fontId="60" fillId="33" borderId="0" xfId="0" applyFont="1" applyFill="1" applyAlignment="1">
      <alignment horizontal="left" indent="2"/>
    </xf>
    <xf numFmtId="0" fontId="60" fillId="33" borderId="0" xfId="0" applyFont="1" applyFill="1" applyAlignment="1">
      <alignment horizontal="right" vertical="center"/>
    </xf>
    <xf numFmtId="0" fontId="60" fillId="33" borderId="0" xfId="0" applyFont="1" applyFill="1"/>
    <xf numFmtId="0" fontId="60" fillId="33" borderId="0" xfId="0" applyFont="1" applyFill="1" applyAlignment="1">
      <alignment horizontal="center" vertical="center"/>
    </xf>
    <xf numFmtId="0" fontId="28" fillId="0" borderId="0" xfId="0" applyFont="1" applyAlignment="1">
      <alignment vertical="center"/>
    </xf>
    <xf numFmtId="181" fontId="76" fillId="0" borderId="23" xfId="0" applyNumberFormat="1" applyFont="1" applyBorder="1" applyAlignment="1">
      <alignment horizontal="right" vertical="center" wrapText="1"/>
    </xf>
    <xf numFmtId="0" fontId="28" fillId="0" borderId="0" xfId="0" applyFont="1" applyAlignment="1">
      <alignment horizontal="left" indent="2"/>
    </xf>
    <xf numFmtId="0" fontId="5" fillId="0" borderId="0" xfId="54" applyFont="1"/>
    <xf numFmtId="179" fontId="76" fillId="0" borderId="23" xfId="0" applyNumberFormat="1" applyFont="1" applyBorder="1" applyAlignment="1">
      <alignment horizontal="right" vertical="center" wrapText="1"/>
    </xf>
    <xf numFmtId="179" fontId="76" fillId="0" borderId="0" xfId="0" applyNumberFormat="1" applyFont="1" applyAlignment="1">
      <alignment horizontal="right" vertical="center" wrapText="1"/>
    </xf>
    <xf numFmtId="179" fontId="77" fillId="0" borderId="0" xfId="0" applyNumberFormat="1" applyFont="1" applyAlignment="1">
      <alignment horizontal="right" vertical="center" wrapText="1"/>
    </xf>
    <xf numFmtId="179" fontId="96" fillId="0" borderId="9" xfId="0" applyNumberFormat="1" applyFont="1" applyBorder="1" applyAlignment="1">
      <alignment horizontal="right" vertical="center" wrapText="1"/>
    </xf>
    <xf numFmtId="179" fontId="76" fillId="0" borderId="16" xfId="0" applyNumberFormat="1" applyFont="1" applyBorder="1" applyAlignment="1">
      <alignment horizontal="right" vertical="center" wrapText="1"/>
    </xf>
    <xf numFmtId="0" fontId="30" fillId="0" borderId="0" xfId="38" applyFont="1"/>
    <xf numFmtId="0" fontId="28" fillId="0" borderId="0" xfId="38" applyFont="1" applyAlignment="1">
      <alignment horizontal="center"/>
    </xf>
    <xf numFmtId="171" fontId="96" fillId="0" borderId="22" xfId="0" applyNumberFormat="1" applyFont="1" applyBorder="1" applyAlignment="1">
      <alignment horizontal="right" wrapText="1"/>
    </xf>
    <xf numFmtId="181" fontId="96" fillId="0" borderId="22" xfId="0" applyNumberFormat="1" applyFont="1" applyBorder="1" applyAlignment="1">
      <alignment horizontal="right" wrapText="1"/>
    </xf>
    <xf numFmtId="171" fontId="76" fillId="0" borderId="16" xfId="0" applyNumberFormat="1" applyFont="1" applyBorder="1" applyAlignment="1">
      <alignment horizontal="right" wrapText="1"/>
    </xf>
    <xf numFmtId="181" fontId="76" fillId="0" borderId="16" xfId="0" applyNumberFormat="1" applyFont="1" applyBorder="1" applyAlignment="1">
      <alignment horizontal="right" wrapText="1"/>
    </xf>
    <xf numFmtId="171" fontId="76" fillId="0" borderId="0" xfId="0" applyNumberFormat="1" applyFont="1" applyAlignment="1">
      <alignment horizontal="right" wrapText="1"/>
    </xf>
    <xf numFmtId="181" fontId="76" fillId="0" borderId="0" xfId="0" applyNumberFormat="1" applyFont="1" applyAlignment="1">
      <alignment horizontal="right" wrapText="1"/>
    </xf>
    <xf numFmtId="171" fontId="76" fillId="0" borderId="9" xfId="0" applyNumberFormat="1" applyFont="1" applyBorder="1" applyAlignment="1">
      <alignment horizontal="right" wrapText="1"/>
    </xf>
    <xf numFmtId="181" fontId="76" fillId="0" borderId="9" xfId="0" applyNumberFormat="1" applyFont="1" applyBorder="1" applyAlignment="1">
      <alignment horizontal="right" wrapText="1"/>
    </xf>
    <xf numFmtId="171" fontId="96" fillId="0" borderId="10" xfId="0" applyNumberFormat="1" applyFont="1" applyBorder="1" applyAlignment="1">
      <alignment horizontal="right" wrapText="1"/>
    </xf>
    <xf numFmtId="181" fontId="96" fillId="0" borderId="10" xfId="0" applyNumberFormat="1" applyFont="1" applyBorder="1" applyAlignment="1">
      <alignment horizontal="right" wrapText="1"/>
    </xf>
    <xf numFmtId="171" fontId="96" fillId="0" borderId="16" xfId="0" applyNumberFormat="1" applyFont="1" applyBorder="1" applyAlignment="1">
      <alignment horizontal="right" wrapText="1"/>
    </xf>
    <xf numFmtId="181" fontId="96" fillId="0" borderId="16" xfId="0" applyNumberFormat="1" applyFont="1" applyBorder="1" applyAlignment="1">
      <alignment horizontal="right" wrapText="1"/>
    </xf>
    <xf numFmtId="0" fontId="86" fillId="0" borderId="16" xfId="0" applyFont="1" applyBorder="1" applyAlignment="1">
      <alignment horizontal="right" wrapText="1"/>
    </xf>
    <xf numFmtId="181" fontId="86" fillId="0" borderId="16" xfId="0" applyNumberFormat="1" applyFont="1" applyBorder="1" applyAlignment="1">
      <alignment horizontal="right" wrapText="1"/>
    </xf>
    <xf numFmtId="171" fontId="77" fillId="32" borderId="9" xfId="0" applyNumberFormat="1" applyFont="1" applyFill="1" applyBorder="1" applyAlignment="1">
      <alignment horizontal="right" wrapText="1"/>
    </xf>
    <xf numFmtId="171" fontId="77" fillId="0" borderId="9" xfId="0" applyNumberFormat="1" applyFont="1" applyBorder="1" applyAlignment="1">
      <alignment horizontal="right" wrapText="1"/>
    </xf>
    <xf numFmtId="0" fontId="5" fillId="0" borderId="0" xfId="0" applyFont="1" applyAlignment="1">
      <alignment vertical="center"/>
    </xf>
    <xf numFmtId="0" fontId="141" fillId="33" borderId="16" xfId="0" applyFont="1" applyFill="1" applyBorder="1" applyAlignment="1">
      <alignment horizontal="left" vertical="center" wrapText="1" indent="2"/>
    </xf>
    <xf numFmtId="171" fontId="141" fillId="33" borderId="16" xfId="0" applyNumberFormat="1" applyFont="1" applyFill="1" applyBorder="1" applyAlignment="1">
      <alignment horizontal="right" vertical="center" wrapText="1"/>
    </xf>
    <xf numFmtId="181" fontId="141" fillId="33" borderId="16" xfId="0" applyNumberFormat="1" applyFont="1" applyFill="1" applyBorder="1" applyAlignment="1">
      <alignment horizontal="right" vertical="center" wrapText="1"/>
    </xf>
    <xf numFmtId="180" fontId="96" fillId="0" borderId="60" xfId="0" applyNumberFormat="1" applyFont="1" applyBorder="1" applyAlignment="1">
      <alignment vertical="center" wrapText="1"/>
    </xf>
    <xf numFmtId="180" fontId="76" fillId="0" borderId="0" xfId="0" applyNumberFormat="1" applyFont="1" applyAlignment="1">
      <alignment vertical="center" wrapText="1"/>
    </xf>
    <xf numFmtId="180" fontId="76" fillId="27" borderId="0" xfId="0" applyNumberFormat="1" applyFont="1" applyFill="1" applyAlignment="1">
      <alignment vertical="center" wrapText="1"/>
    </xf>
    <xf numFmtId="180" fontId="75" fillId="33" borderId="0" xfId="0" applyNumberFormat="1" applyFont="1" applyFill="1" applyAlignment="1">
      <alignment vertical="center" wrapText="1"/>
    </xf>
    <xf numFmtId="171" fontId="76" fillId="28" borderId="0" xfId="0" applyNumberFormat="1" applyFont="1" applyFill="1" applyAlignment="1">
      <alignment horizontal="right" vertical="center" wrapText="1"/>
    </xf>
    <xf numFmtId="171" fontId="96" fillId="29" borderId="0" xfId="0" applyNumberFormat="1" applyFont="1" applyFill="1" applyAlignment="1">
      <alignment horizontal="right" vertical="center" wrapText="1"/>
    </xf>
    <xf numFmtId="171" fontId="96" fillId="28" borderId="0" xfId="0" applyNumberFormat="1" applyFont="1" applyFill="1" applyAlignment="1">
      <alignment horizontal="right" vertical="center" wrapText="1"/>
    </xf>
    <xf numFmtId="171" fontId="96" fillId="0" borderId="59" xfId="0" applyNumberFormat="1" applyFont="1" applyBorder="1" applyAlignment="1">
      <alignment horizontal="right" vertical="center" wrapText="1"/>
    </xf>
    <xf numFmtId="171" fontId="76" fillId="0" borderId="19" xfId="0" applyNumberFormat="1" applyFont="1" applyBorder="1" applyAlignment="1">
      <alignment horizontal="right" vertical="center" wrapText="1"/>
    </xf>
    <xf numFmtId="171" fontId="96" fillId="0" borderId="0" xfId="0" applyNumberFormat="1" applyFont="1" applyAlignment="1">
      <alignment horizontal="right" vertical="center" wrapText="1"/>
    </xf>
    <xf numFmtId="0" fontId="96" fillId="29" borderId="0" xfId="0" applyFont="1" applyFill="1" applyAlignment="1">
      <alignment horizontal="left" wrapText="1" indent="2"/>
    </xf>
    <xf numFmtId="179" fontId="96" fillId="29" borderId="0" xfId="0" applyNumberFormat="1" applyFont="1" applyFill="1" applyAlignment="1">
      <alignment wrapText="1"/>
    </xf>
    <xf numFmtId="179" fontId="96" fillId="28" borderId="0" xfId="0" applyNumberFormat="1" applyFont="1" applyFill="1" applyAlignment="1">
      <alignment wrapText="1"/>
    </xf>
    <xf numFmtId="0" fontId="63" fillId="33" borderId="36" xfId="0" applyFont="1" applyFill="1" applyBorder="1" applyAlignment="1">
      <alignment wrapText="1"/>
    </xf>
    <xf numFmtId="0" fontId="63" fillId="33" borderId="37" xfId="0" applyFont="1" applyFill="1" applyBorder="1" applyAlignment="1">
      <alignment wrapText="1"/>
    </xf>
    <xf numFmtId="0" fontId="5" fillId="0" borderId="0" xfId="72" applyFont="1"/>
    <xf numFmtId="0" fontId="59" fillId="33" borderId="0" xfId="0" applyFont="1" applyFill="1" applyAlignment="1">
      <alignment horizontal="left" wrapText="1"/>
    </xf>
    <xf numFmtId="167" fontId="28" fillId="0" borderId="0" xfId="0" applyNumberFormat="1" applyFont="1"/>
    <xf numFmtId="0" fontId="5" fillId="0" borderId="0" xfId="0" applyFont="1" applyAlignment="1">
      <alignment horizontal="right"/>
    </xf>
    <xf numFmtId="193" fontId="121" fillId="0" borderId="19" xfId="0" applyNumberFormat="1" applyFont="1" applyBorder="1" applyAlignment="1">
      <alignment horizontal="right" vertical="center" wrapText="1"/>
    </xf>
    <xf numFmtId="193" fontId="92" fillId="0" borderId="0" xfId="0" applyNumberFormat="1" applyFont="1" applyAlignment="1">
      <alignment horizontal="right" vertical="center" wrapText="1"/>
    </xf>
    <xf numFmtId="193" fontId="92" fillId="0" borderId="19" xfId="0" applyNumberFormat="1" applyFont="1" applyBorder="1" applyAlignment="1">
      <alignment horizontal="right" vertical="center" wrapText="1"/>
    </xf>
    <xf numFmtId="193" fontId="74" fillId="0" borderId="19" xfId="0" applyNumberFormat="1" applyFont="1" applyBorder="1" applyAlignment="1">
      <alignment horizontal="right" vertical="center" wrapText="1"/>
    </xf>
    <xf numFmtId="0" fontId="93" fillId="29" borderId="0" xfId="0" applyFont="1" applyFill="1" applyAlignment="1">
      <alignment vertical="center" wrapText="1"/>
    </xf>
    <xf numFmtId="0" fontId="91" fillId="29" borderId="0" xfId="0" applyFont="1" applyFill="1" applyAlignment="1">
      <alignment horizontal="left" vertical="center" wrapText="1" indent="2"/>
    </xf>
    <xf numFmtId="193" fontId="91" fillId="32" borderId="0" xfId="0" applyNumberFormat="1" applyFont="1" applyFill="1" applyAlignment="1">
      <alignment horizontal="right" vertical="center" wrapText="1"/>
    </xf>
    <xf numFmtId="193" fontId="91" fillId="0" borderId="0" xfId="0" applyNumberFormat="1" applyFont="1" applyAlignment="1">
      <alignment horizontal="right" vertical="center" wrapText="1"/>
    </xf>
    <xf numFmtId="191" fontId="91" fillId="0" borderId="0" xfId="0" applyNumberFormat="1" applyFont="1" applyAlignment="1">
      <alignment horizontal="right" vertical="center" wrapText="1"/>
    </xf>
    <xf numFmtId="191" fontId="92" fillId="18" borderId="0" xfId="0" applyNumberFormat="1" applyFont="1" applyFill="1" applyAlignment="1">
      <alignment horizontal="right" vertical="center" wrapText="1"/>
    </xf>
    <xf numFmtId="191" fontId="74" fillId="18" borderId="0" xfId="0" applyNumberFormat="1" applyFont="1" applyFill="1" applyAlignment="1">
      <alignment horizontal="right" vertical="center" wrapText="1"/>
    </xf>
    <xf numFmtId="191" fontId="92" fillId="0" borderId="0" xfId="0" applyNumberFormat="1" applyFont="1" applyAlignment="1">
      <alignment horizontal="right" vertical="center" wrapText="1"/>
    </xf>
    <xf numFmtId="191" fontId="74" fillId="0" borderId="0" xfId="0" applyNumberFormat="1" applyFont="1" applyAlignment="1">
      <alignment horizontal="right" vertical="center" wrapText="1"/>
    </xf>
    <xf numFmtId="0" fontId="92" fillId="0" borderId="19" xfId="0" applyFont="1" applyBorder="1" applyAlignment="1">
      <alignment horizontal="right" vertical="center" wrapText="1"/>
    </xf>
    <xf numFmtId="191" fontId="92" fillId="0" borderId="19" xfId="0" applyNumberFormat="1" applyFont="1" applyBorder="1" applyAlignment="1">
      <alignment horizontal="right" vertical="center" wrapText="1"/>
    </xf>
    <xf numFmtId="191" fontId="121" fillId="0" borderId="19" xfId="0" applyNumberFormat="1" applyFont="1" applyBorder="1" applyAlignment="1">
      <alignment horizontal="right" vertical="center" wrapText="1"/>
    </xf>
    <xf numFmtId="0" fontId="92" fillId="29" borderId="0" xfId="0" applyFont="1" applyFill="1" applyAlignment="1">
      <alignment horizontal="right" vertical="center" wrapText="1"/>
    </xf>
    <xf numFmtId="0" fontId="92" fillId="0" borderId="0" xfId="0" applyFont="1" applyAlignment="1">
      <alignment horizontal="right" vertical="center" wrapText="1"/>
    </xf>
    <xf numFmtId="175" fontId="92" fillId="0" borderId="0" xfId="0" applyNumberFormat="1" applyFont="1" applyAlignment="1">
      <alignment horizontal="right" vertical="center" wrapText="1"/>
    </xf>
    <xf numFmtId="178" fontId="92" fillId="0" borderId="19" xfId="0" applyNumberFormat="1" applyFont="1" applyBorder="1" applyAlignment="1">
      <alignment horizontal="right" vertical="center" wrapText="1"/>
    </xf>
    <xf numFmtId="193" fontId="76" fillId="0" borderId="0" xfId="0" applyNumberFormat="1" applyFont="1" applyAlignment="1">
      <alignment wrapText="1"/>
    </xf>
    <xf numFmtId="193" fontId="96" fillId="0" borderId="19" xfId="0" applyNumberFormat="1" applyFont="1" applyBorder="1" applyAlignment="1">
      <alignment wrapText="1"/>
    </xf>
    <xf numFmtId="193" fontId="76" fillId="0" borderId="19" xfId="0" applyNumberFormat="1" applyFont="1" applyBorder="1" applyAlignment="1">
      <alignment wrapText="1"/>
    </xf>
    <xf numFmtId="193" fontId="81" fillId="0" borderId="19" xfId="0" applyNumberFormat="1" applyFont="1" applyBorder="1" applyAlignment="1">
      <alignment wrapText="1"/>
    </xf>
    <xf numFmtId="193" fontId="76" fillId="0" borderId="0" xfId="0" applyNumberFormat="1" applyFont="1" applyAlignment="1">
      <alignment vertical="center" wrapText="1"/>
    </xf>
    <xf numFmtId="193" fontId="76" fillId="0" borderId="19" xfId="0" applyNumberFormat="1" applyFont="1" applyBorder="1" applyAlignment="1">
      <alignment vertical="center" wrapText="1"/>
    </xf>
    <xf numFmtId="193" fontId="96" fillId="0" borderId="19" xfId="0" applyNumberFormat="1" applyFont="1" applyBorder="1" applyAlignment="1">
      <alignment vertical="center" wrapText="1"/>
    </xf>
    <xf numFmtId="191" fontId="81" fillId="29" borderId="0" xfId="0" applyNumberFormat="1" applyFont="1" applyFill="1" applyAlignment="1">
      <alignment wrapText="1"/>
    </xf>
    <xf numFmtId="175" fontId="76" fillId="0" borderId="0" xfId="0" applyNumberFormat="1" applyFont="1" applyAlignment="1">
      <alignment wrapText="1"/>
    </xf>
    <xf numFmtId="194" fontId="76" fillId="0" borderId="0" xfId="0" applyNumberFormat="1" applyFont="1" applyAlignment="1">
      <alignment vertical="center" wrapText="1"/>
    </xf>
    <xf numFmtId="183" fontId="76" fillId="0" borderId="0" xfId="0" applyNumberFormat="1" applyFont="1" applyAlignment="1">
      <alignment wrapText="1"/>
    </xf>
    <xf numFmtId="167" fontId="87" fillId="0" borderId="0" xfId="0" applyNumberFormat="1" applyFont="1" applyAlignment="1">
      <alignment horizontal="left" vertical="top"/>
    </xf>
    <xf numFmtId="171" fontId="96" fillId="0" borderId="63" xfId="56" applyNumberFormat="1" applyFont="1" applyBorder="1" applyAlignment="1">
      <alignment horizontal="right" wrapText="1"/>
    </xf>
    <xf numFmtId="171" fontId="76" fillId="32" borderId="0" xfId="56" applyNumberFormat="1" applyFont="1" applyFill="1" applyAlignment="1">
      <alignment horizontal="right" vertical="center" wrapText="1"/>
    </xf>
    <xf numFmtId="171" fontId="76" fillId="0" borderId="0" xfId="56" applyNumberFormat="1" applyFont="1" applyAlignment="1">
      <alignment horizontal="right" vertical="center" wrapText="1"/>
    </xf>
    <xf numFmtId="181" fontId="76" fillId="0" borderId="0" xfId="56" applyNumberFormat="1" applyFont="1" applyAlignment="1">
      <alignment horizontal="right" vertical="center" wrapText="1"/>
    </xf>
    <xf numFmtId="171" fontId="76" fillId="0" borderId="0" xfId="56" applyNumberFormat="1" applyFont="1" applyAlignment="1">
      <alignment horizontal="right" wrapText="1"/>
    </xf>
    <xf numFmtId="181" fontId="76" fillId="0" borderId="0" xfId="56" applyNumberFormat="1" applyFont="1" applyAlignment="1">
      <alignment horizontal="right" wrapText="1"/>
    </xf>
    <xf numFmtId="171" fontId="76" fillId="0" borderId="19" xfId="56" applyNumberFormat="1" applyFont="1" applyBorder="1" applyAlignment="1">
      <alignment horizontal="right" wrapText="1"/>
    </xf>
    <xf numFmtId="181" fontId="83" fillId="0" borderId="19" xfId="56" applyNumberFormat="1" applyFont="1" applyBorder="1" applyAlignment="1">
      <alignment horizontal="right" wrapText="1"/>
    </xf>
    <xf numFmtId="171" fontId="96" fillId="0" borderId="19" xfId="56" applyNumberFormat="1" applyFont="1" applyBorder="1" applyAlignment="1">
      <alignment horizontal="right" wrapText="1"/>
    </xf>
    <xf numFmtId="181" fontId="96" fillId="0" borderId="19" xfId="56" applyNumberFormat="1" applyFont="1" applyBorder="1" applyAlignment="1">
      <alignment horizontal="right" wrapText="1"/>
    </xf>
    <xf numFmtId="171" fontId="77" fillId="0" borderId="0" xfId="56" applyNumberFormat="1" applyFont="1" applyAlignment="1">
      <alignment horizontal="right" wrapText="1"/>
    </xf>
    <xf numFmtId="171" fontId="83" fillId="0" borderId="0" xfId="56" applyNumberFormat="1" applyFont="1" applyAlignment="1">
      <alignment horizontal="right" wrapText="1"/>
    </xf>
    <xf numFmtId="171" fontId="77" fillId="0" borderId="19" xfId="56" applyNumberFormat="1" applyFont="1" applyBorder="1" applyAlignment="1">
      <alignment horizontal="right" wrapText="1"/>
    </xf>
    <xf numFmtId="171" fontId="83" fillId="0" borderId="19" xfId="56" applyNumberFormat="1" applyFont="1" applyBorder="1" applyAlignment="1">
      <alignment horizontal="right" wrapText="1"/>
    </xf>
    <xf numFmtId="0" fontId="75" fillId="33" borderId="0" xfId="56" applyFont="1" applyFill="1" applyAlignment="1">
      <alignment horizontal="left" wrapText="1" indent="2"/>
    </xf>
    <xf numFmtId="171" fontId="75" fillId="33" borderId="0" xfId="56" applyNumberFormat="1" applyFont="1" applyFill="1" applyAlignment="1">
      <alignment horizontal="right" wrapText="1"/>
    </xf>
    <xf numFmtId="181" fontId="75" fillId="33" borderId="0" xfId="56" applyNumberFormat="1" applyFont="1" applyFill="1" applyAlignment="1">
      <alignment horizontal="right" wrapText="1"/>
    </xf>
    <xf numFmtId="171" fontId="85" fillId="32" borderId="0" xfId="56" applyNumberFormat="1" applyFont="1" applyFill="1" applyAlignment="1">
      <alignment horizontal="right" wrapText="1"/>
    </xf>
    <xf numFmtId="181" fontId="83" fillId="0" borderId="0" xfId="56" applyNumberFormat="1" applyFont="1" applyAlignment="1">
      <alignment horizontal="right" wrapText="1"/>
    </xf>
    <xf numFmtId="167" fontId="90" fillId="0" borderId="0" xfId="0" applyNumberFormat="1" applyFont="1" applyAlignment="1">
      <alignment horizontal="left"/>
    </xf>
    <xf numFmtId="171" fontId="121" fillId="0" borderId="19" xfId="0" applyNumberFormat="1" applyFont="1" applyBorder="1" applyAlignment="1">
      <alignment horizontal="right" vertical="center" wrapText="1"/>
    </xf>
    <xf numFmtId="181" fontId="92" fillId="0" borderId="0" xfId="0" applyNumberFormat="1" applyFont="1" applyAlignment="1">
      <alignment horizontal="right" vertical="center" wrapText="1"/>
    </xf>
    <xf numFmtId="171" fontId="92" fillId="0" borderId="19" xfId="0" applyNumberFormat="1" applyFont="1" applyBorder="1" applyAlignment="1">
      <alignment horizontal="right" vertical="center" wrapText="1"/>
    </xf>
    <xf numFmtId="181" fontId="74" fillId="0" borderId="19" xfId="0" applyNumberFormat="1" applyFont="1" applyBorder="1" applyAlignment="1">
      <alignment horizontal="right" vertical="center" wrapText="1"/>
    </xf>
    <xf numFmtId="181" fontId="121" fillId="0" borderId="19" xfId="0" applyNumberFormat="1" applyFont="1" applyBorder="1" applyAlignment="1">
      <alignment horizontal="right" vertical="center" wrapText="1"/>
    </xf>
    <xf numFmtId="181" fontId="74" fillId="0" borderId="0" xfId="0" applyNumberFormat="1" applyFont="1" applyAlignment="1">
      <alignment horizontal="right" vertical="center" wrapText="1"/>
    </xf>
    <xf numFmtId="181" fontId="101" fillId="0" borderId="19" xfId="0" applyNumberFormat="1" applyFont="1" applyBorder="1" applyAlignment="1">
      <alignment horizontal="right" vertical="center" wrapText="1"/>
    </xf>
    <xf numFmtId="181" fontId="92" fillId="0" borderId="19" xfId="0" applyNumberFormat="1" applyFont="1" applyBorder="1" applyAlignment="1">
      <alignment horizontal="right" vertical="center" wrapText="1"/>
    </xf>
    <xf numFmtId="171" fontId="101" fillId="0" borderId="19" xfId="0" applyNumberFormat="1" applyFont="1" applyBorder="1" applyAlignment="1">
      <alignment horizontal="right" vertical="center" wrapText="1"/>
    </xf>
    <xf numFmtId="191" fontId="101" fillId="18" borderId="0" xfId="0" applyNumberFormat="1" applyFont="1" applyFill="1" applyAlignment="1">
      <alignment horizontal="right" vertical="center" wrapText="1"/>
    </xf>
    <xf numFmtId="191" fontId="101" fillId="0" borderId="0" xfId="0" applyNumberFormat="1" applyFont="1" applyAlignment="1">
      <alignment horizontal="right" vertical="center" wrapText="1"/>
    </xf>
    <xf numFmtId="195" fontId="74" fillId="0" borderId="0" xfId="151" applyNumberFormat="1" applyFont="1" applyFill="1" applyBorder="1" applyAlignment="1">
      <alignment horizontal="right" vertical="center" wrapText="1"/>
    </xf>
    <xf numFmtId="171" fontId="92" fillId="0" borderId="0" xfId="0" applyNumberFormat="1" applyFont="1" applyAlignment="1">
      <alignment horizontal="right" wrapText="1"/>
    </xf>
    <xf numFmtId="0" fontId="76" fillId="29" borderId="0" xfId="0" applyFont="1" applyFill="1" applyAlignment="1">
      <alignment horizontal="left" wrapText="1" indent="5"/>
    </xf>
    <xf numFmtId="171" fontId="121" fillId="0" borderId="60" xfId="0" applyNumberFormat="1" applyFont="1" applyBorder="1" applyAlignment="1">
      <alignment horizontal="right" wrapText="1"/>
    </xf>
    <xf numFmtId="171" fontId="91" fillId="0" borderId="60" xfId="0" applyNumberFormat="1" applyFont="1" applyBorder="1" applyAlignment="1">
      <alignment horizontal="right" wrapText="1"/>
    </xf>
    <xf numFmtId="171" fontId="92" fillId="0" borderId="60" xfId="0" applyNumberFormat="1" applyFont="1" applyBorder="1" applyAlignment="1">
      <alignment horizontal="right" wrapText="1"/>
    </xf>
    <xf numFmtId="0" fontId="92" fillId="29" borderId="0" xfId="0" applyFont="1" applyFill="1" applyAlignment="1">
      <alignment horizontal="right" wrapText="1"/>
    </xf>
    <xf numFmtId="193" fontId="96" fillId="0" borderId="60" xfId="0" applyNumberFormat="1" applyFont="1" applyBorder="1" applyAlignment="1">
      <alignment vertical="center" wrapText="1"/>
    </xf>
    <xf numFmtId="0" fontId="92" fillId="0" borderId="0" xfId="0" applyFont="1" applyAlignment="1">
      <alignment horizontal="right" wrapText="1"/>
    </xf>
    <xf numFmtId="183" fontId="92" fillId="0" borderId="9" xfId="0" applyNumberFormat="1" applyFont="1" applyBorder="1" applyAlignment="1">
      <alignment horizontal="right" wrapText="1"/>
    </xf>
    <xf numFmtId="188" fontId="74" fillId="29" borderId="9" xfId="0" applyNumberFormat="1" applyFont="1" applyFill="1" applyBorder="1" applyAlignment="1">
      <alignment horizontal="right" wrapText="1"/>
    </xf>
    <xf numFmtId="167" fontId="74" fillId="0" borderId="0" xfId="0" applyNumberFormat="1" applyFont="1" applyAlignment="1">
      <alignment vertical="center"/>
    </xf>
    <xf numFmtId="171" fontId="96" fillId="0" borderId="63" xfId="0" applyNumberFormat="1" applyFont="1" applyBorder="1" applyAlignment="1">
      <alignment horizontal="right" wrapText="1"/>
    </xf>
    <xf numFmtId="171" fontId="83" fillId="0" borderId="0" xfId="0" applyNumberFormat="1" applyFont="1" applyAlignment="1">
      <alignment horizontal="right" wrapText="1"/>
    </xf>
    <xf numFmtId="171" fontId="77" fillId="0" borderId="0" xfId="0" applyNumberFormat="1" applyFont="1" applyAlignment="1">
      <alignment horizontal="right" wrapText="1"/>
    </xf>
    <xf numFmtId="171" fontId="83" fillId="0" borderId="19" xfId="0" applyNumberFormat="1" applyFont="1" applyBorder="1" applyAlignment="1">
      <alignment horizontal="right" wrapText="1"/>
    </xf>
    <xf numFmtId="171" fontId="77" fillId="0" borderId="19" xfId="0" applyNumberFormat="1" applyFont="1" applyBorder="1" applyAlignment="1">
      <alignment horizontal="right" wrapText="1"/>
    </xf>
    <xf numFmtId="171" fontId="96" fillId="0" borderId="19" xfId="0" applyNumberFormat="1" applyFont="1" applyBorder="1" applyAlignment="1">
      <alignment horizontal="right" wrapText="1"/>
    </xf>
    <xf numFmtId="0" fontId="75" fillId="33" borderId="0" xfId="0" applyFont="1" applyFill="1" applyAlignment="1">
      <alignment horizontal="right" vertical="center" wrapText="1"/>
    </xf>
    <xf numFmtId="179" fontId="96" fillId="29" borderId="0" xfId="0" applyNumberFormat="1" applyFont="1" applyFill="1" applyAlignment="1">
      <alignment horizontal="right" vertical="center" wrapText="1"/>
    </xf>
    <xf numFmtId="0" fontId="0" fillId="18" borderId="51" xfId="0" applyFill="1" applyBorder="1"/>
    <xf numFmtId="0" fontId="0" fillId="18" borderId="52" xfId="0" applyFill="1" applyBorder="1"/>
    <xf numFmtId="0" fontId="0" fillId="18" borderId="53" xfId="0" applyFill="1" applyBorder="1"/>
    <xf numFmtId="0" fontId="106" fillId="18" borderId="0" xfId="0" applyFont="1" applyFill="1"/>
    <xf numFmtId="0" fontId="105" fillId="18" borderId="0" xfId="0" applyFont="1" applyFill="1"/>
    <xf numFmtId="0" fontId="0" fillId="18" borderId="54" xfId="0" applyFill="1" applyBorder="1"/>
    <xf numFmtId="0" fontId="113" fillId="18" borderId="0" xfId="0" applyFont="1" applyFill="1" applyAlignment="1">
      <alignment horizontal="left"/>
    </xf>
    <xf numFmtId="0" fontId="33" fillId="18" borderId="0" xfId="0" applyFont="1" applyFill="1" applyAlignment="1">
      <alignment horizontal="left"/>
    </xf>
    <xf numFmtId="0" fontId="0" fillId="18" borderId="55" xfId="0" applyFill="1" applyBorder="1"/>
    <xf numFmtId="0" fontId="36" fillId="18" borderId="0" xfId="102" applyFill="1" applyBorder="1" applyAlignment="1" applyProtection="1">
      <alignment horizontal="left"/>
    </xf>
    <xf numFmtId="0" fontId="33" fillId="18" borderId="0" xfId="0" quotePrefix="1" applyFont="1" applyFill="1" applyAlignment="1">
      <alignment horizontal="left"/>
    </xf>
    <xf numFmtId="0" fontId="104" fillId="18" borderId="0" xfId="0" applyFont="1" applyFill="1"/>
    <xf numFmtId="0" fontId="111" fillId="33" borderId="0" xfId="0" applyFont="1" applyFill="1" applyAlignment="1">
      <alignment vertical="center"/>
    </xf>
    <xf numFmtId="0" fontId="112" fillId="34" borderId="0" xfId="0" applyFont="1" applyFill="1" applyAlignment="1">
      <alignment vertical="center"/>
    </xf>
    <xf numFmtId="0" fontId="111" fillId="18" borderId="0" xfId="0" applyFont="1" applyFill="1" applyAlignment="1">
      <alignment vertical="center"/>
    </xf>
    <xf numFmtId="0" fontId="111" fillId="33" borderId="0" xfId="0" applyFont="1" applyFill="1" applyAlignment="1">
      <alignment horizontal="left" vertical="center" indent="1"/>
    </xf>
    <xf numFmtId="0" fontId="111" fillId="34" borderId="0" xfId="0" applyFont="1" applyFill="1" applyAlignment="1">
      <alignment horizontal="left" vertical="center" indent="1"/>
    </xf>
    <xf numFmtId="0" fontId="98" fillId="18" borderId="0" xfId="0" applyFont="1" applyFill="1"/>
    <xf numFmtId="0" fontId="98" fillId="18" borderId="0" xfId="0" applyFont="1" applyFill="1" applyAlignment="1">
      <alignment horizontal="left" indent="1"/>
    </xf>
    <xf numFmtId="0" fontId="74" fillId="18" borderId="0" xfId="0" applyFont="1" applyFill="1"/>
    <xf numFmtId="0" fontId="74" fillId="18" borderId="0" xfId="0" applyFont="1" applyFill="1" applyAlignment="1">
      <alignment horizontal="left" indent="1"/>
    </xf>
    <xf numFmtId="0" fontId="36" fillId="18" borderId="0" xfId="102" applyFill="1" applyAlignment="1" applyProtection="1">
      <alignment horizontal="center"/>
    </xf>
    <xf numFmtId="0" fontId="108" fillId="18" borderId="0" xfId="0" applyFont="1" applyFill="1"/>
    <xf numFmtId="0" fontId="136" fillId="18" borderId="0" xfId="0" applyFont="1" applyFill="1"/>
    <xf numFmtId="0" fontId="109" fillId="18" borderId="0" xfId="0" applyFont="1" applyFill="1"/>
    <xf numFmtId="0" fontId="0" fillId="35" borderId="0" xfId="0" applyFill="1"/>
    <xf numFmtId="0" fontId="4" fillId="0" borderId="0" xfId="160"/>
    <xf numFmtId="0" fontId="54" fillId="33" borderId="0" xfId="160" applyFont="1" applyFill="1"/>
    <xf numFmtId="0" fontId="54" fillId="33" borderId="0" xfId="160" applyFont="1" applyFill="1" applyAlignment="1">
      <alignment horizontal="center"/>
    </xf>
    <xf numFmtId="0" fontId="81" fillId="29" borderId="0" xfId="160" applyFont="1" applyFill="1" applyAlignment="1">
      <alignment wrapText="1"/>
    </xf>
    <xf numFmtId="0" fontId="81" fillId="29" borderId="21" xfId="160" applyFont="1" applyFill="1" applyBorder="1" applyAlignment="1">
      <alignment horizontal="left" vertical="center" wrapText="1" indent="2"/>
    </xf>
    <xf numFmtId="0" fontId="143" fillId="0" borderId="0" xfId="160" applyFont="1" applyAlignment="1">
      <alignment vertical="center"/>
    </xf>
    <xf numFmtId="0" fontId="143" fillId="0" borderId="0" xfId="160" applyFont="1" applyAlignment="1">
      <alignment vertical="center" wrapText="1"/>
    </xf>
    <xf numFmtId="0" fontId="143" fillId="0" borderId="0" xfId="160" applyFont="1" applyAlignment="1">
      <alignment horizontal="center" vertical="center"/>
    </xf>
    <xf numFmtId="3" fontId="144" fillId="18" borderId="0" xfId="160" applyNumberFormat="1" applyFont="1" applyFill="1" applyAlignment="1">
      <alignment horizontal="center" vertical="center" wrapText="1"/>
    </xf>
    <xf numFmtId="3" fontId="144" fillId="0" borderId="0" xfId="160" applyNumberFormat="1" applyFont="1" applyAlignment="1">
      <alignment horizontal="center" vertical="center" wrapText="1"/>
    </xf>
    <xf numFmtId="0" fontId="145" fillId="0" borderId="0" xfId="160" applyFont="1" applyAlignment="1">
      <alignment vertical="center" wrapText="1"/>
    </xf>
    <xf numFmtId="0" fontId="146" fillId="0" borderId="0" xfId="160" applyFont="1" applyAlignment="1">
      <alignment vertical="center" wrapText="1"/>
    </xf>
    <xf numFmtId="0" fontId="60" fillId="0" borderId="0" xfId="160" applyFont="1" applyAlignment="1">
      <alignment vertical="center"/>
    </xf>
    <xf numFmtId="0" fontId="147" fillId="0" borderId="10" xfId="160" applyFont="1" applyBorder="1" applyAlignment="1">
      <alignment horizontal="left" vertical="center" wrapText="1"/>
    </xf>
    <xf numFmtId="0" fontId="60" fillId="0" borderId="0" xfId="160" applyFont="1" applyAlignment="1">
      <alignment horizontal="center" vertical="center"/>
    </xf>
    <xf numFmtId="0" fontId="60" fillId="0" borderId="0" xfId="160" applyFont="1" applyAlignment="1">
      <alignment horizontal="left" vertical="center" wrapText="1"/>
    </xf>
    <xf numFmtId="3" fontId="92" fillId="32" borderId="0" xfId="160" applyNumberFormat="1" applyFont="1" applyFill="1" applyAlignment="1">
      <alignment horizontal="center" vertical="center" wrapText="1"/>
    </xf>
    <xf numFmtId="3" fontId="92" fillId="0" borderId="0" xfId="160" applyNumberFormat="1" applyFont="1" applyAlignment="1">
      <alignment horizontal="center" vertical="center" wrapText="1"/>
    </xf>
    <xf numFmtId="199" fontId="92" fillId="0" borderId="0" xfId="161" applyNumberFormat="1" applyFont="1" applyBorder="1" applyAlignment="1">
      <alignment horizontal="center" vertical="center" wrapText="1"/>
    </xf>
    <xf numFmtId="0" fontId="60" fillId="0" borderId="67" xfId="160" applyFont="1" applyBorder="1" applyAlignment="1">
      <alignment horizontal="left" vertical="center" wrapText="1" indent="1"/>
    </xf>
    <xf numFmtId="3" fontId="92" fillId="32" borderId="67" xfId="160" applyNumberFormat="1" applyFont="1" applyFill="1" applyBorder="1" applyAlignment="1">
      <alignment horizontal="center" vertical="center" wrapText="1"/>
    </xf>
    <xf numFmtId="3" fontId="92" fillId="0" borderId="67" xfId="160" applyNumberFormat="1" applyFont="1" applyBorder="1" applyAlignment="1">
      <alignment horizontal="center" vertical="center" wrapText="1"/>
    </xf>
    <xf numFmtId="199" fontId="92" fillId="0" borderId="67" xfId="161" applyNumberFormat="1" applyFont="1" applyBorder="1" applyAlignment="1">
      <alignment horizontal="center" vertical="center" wrapText="1"/>
    </xf>
    <xf numFmtId="3" fontId="92" fillId="32" borderId="68" xfId="160" applyNumberFormat="1" applyFont="1" applyFill="1" applyBorder="1" applyAlignment="1">
      <alignment horizontal="center" vertical="center" wrapText="1"/>
    </xf>
    <xf numFmtId="3" fontId="92" fillId="0" borderId="68" xfId="160" applyNumberFormat="1" applyFont="1" applyBorder="1" applyAlignment="1">
      <alignment horizontal="center" vertical="center" wrapText="1"/>
    </xf>
    <xf numFmtId="0" fontId="60" fillId="0" borderId="0" xfId="160" applyFont="1" applyAlignment="1">
      <alignment horizontal="left" vertical="center" wrapText="1" indent="1"/>
    </xf>
    <xf numFmtId="0" fontId="60" fillId="0" borderId="69" xfId="160" applyFont="1" applyBorder="1" applyAlignment="1">
      <alignment horizontal="left" vertical="center" wrapText="1" indent="1"/>
    </xf>
    <xf numFmtId="0" fontId="60" fillId="0" borderId="0" xfId="160" applyFont="1" applyAlignment="1">
      <alignment vertical="center" wrapText="1"/>
    </xf>
    <xf numFmtId="0" fontId="101" fillId="33" borderId="0" xfId="160" applyFont="1" applyFill="1" applyAlignment="1">
      <alignment horizontal="center" vertical="center"/>
    </xf>
    <xf numFmtId="3" fontId="102" fillId="33" borderId="0" xfId="160" quotePrefix="1" applyNumberFormat="1" applyFont="1" applyFill="1" applyAlignment="1">
      <alignment horizontal="center" vertical="center" wrapText="1"/>
    </xf>
    <xf numFmtId="199" fontId="102" fillId="33" borderId="0" xfId="160" quotePrefix="1" applyNumberFormat="1" applyFont="1" applyFill="1" applyAlignment="1">
      <alignment horizontal="center" vertical="center" wrapText="1"/>
    </xf>
    <xf numFmtId="0" fontId="101" fillId="0" borderId="0" xfId="160" applyFont="1" applyAlignment="1">
      <alignment vertical="center"/>
    </xf>
    <xf numFmtId="0" fontId="148" fillId="0" borderId="0" xfId="160" quotePrefix="1" applyFont="1" applyAlignment="1">
      <alignment horizontal="left" vertical="center" wrapText="1" indent="1"/>
    </xf>
    <xf numFmtId="0" fontId="148" fillId="0" borderId="0" xfId="160" applyFont="1" applyAlignment="1">
      <alignment horizontal="center" vertical="center"/>
    </xf>
    <xf numFmtId="3" fontId="148" fillId="32" borderId="0" xfId="160" quotePrefix="1" applyNumberFormat="1" applyFont="1" applyFill="1" applyAlignment="1">
      <alignment horizontal="center" vertical="center" wrapText="1"/>
    </xf>
    <xf numFmtId="3" fontId="148" fillId="0" borderId="0" xfId="160" quotePrefix="1" applyNumberFormat="1" applyFont="1" applyAlignment="1">
      <alignment horizontal="center" vertical="center" wrapText="1"/>
    </xf>
    <xf numFmtId="3" fontId="60" fillId="0" borderId="0" xfId="160" applyNumberFormat="1" applyFont="1" applyAlignment="1">
      <alignment horizontal="center" vertical="center"/>
    </xf>
    <xf numFmtId="195" fontId="60" fillId="0" borderId="0" xfId="161" applyNumberFormat="1" applyFont="1" applyAlignment="1">
      <alignment horizontal="center" vertical="center"/>
    </xf>
    <xf numFmtId="0" fontId="149" fillId="29" borderId="0" xfId="160" applyFont="1" applyFill="1" applyAlignment="1">
      <alignment horizontal="center" vertical="center" wrapText="1"/>
    </xf>
    <xf numFmtId="195" fontId="92" fillId="0" borderId="0" xfId="161" applyNumberFormat="1" applyFont="1" applyAlignment="1">
      <alignment horizontal="center" vertical="center" wrapText="1"/>
    </xf>
    <xf numFmtId="199" fontId="92" fillId="0" borderId="0" xfId="161" applyNumberFormat="1" applyFont="1" applyFill="1" applyBorder="1" applyAlignment="1">
      <alignment horizontal="center" vertical="center" wrapText="1"/>
    </xf>
    <xf numFmtId="0" fontId="60" fillId="0" borderId="0" xfId="160" applyFont="1" applyAlignment="1">
      <alignment horizontal="left" vertical="center" wrapText="1" indent="2"/>
    </xf>
    <xf numFmtId="0" fontId="150" fillId="0" borderId="0" xfId="160" quotePrefix="1" applyFont="1" applyAlignment="1">
      <alignment horizontal="left" vertical="center" wrapText="1" indent="1"/>
    </xf>
    <xf numFmtId="0" fontId="150" fillId="0" borderId="0" xfId="160" quotePrefix="1" applyFont="1" applyAlignment="1">
      <alignment horizontal="center" vertical="center" wrapText="1"/>
    </xf>
    <xf numFmtId="3" fontId="150" fillId="0" borderId="0" xfId="160" quotePrefix="1" applyNumberFormat="1" applyFont="1" applyAlignment="1">
      <alignment horizontal="center" vertical="center" wrapText="1"/>
    </xf>
    <xf numFmtId="199" fontId="150" fillId="0" borderId="0" xfId="161" quotePrefix="1" applyNumberFormat="1" applyFont="1" applyFill="1" applyBorder="1" applyAlignment="1">
      <alignment horizontal="center" vertical="center" wrapText="1"/>
    </xf>
    <xf numFmtId="0" fontId="8" fillId="0" borderId="0" xfId="0" applyFont="1"/>
    <xf numFmtId="171" fontId="81" fillId="29" borderId="0" xfId="0" applyNumberFormat="1" applyFont="1" applyFill="1" applyAlignment="1">
      <alignment vertical="center" wrapText="1"/>
    </xf>
    <xf numFmtId="0" fontId="86" fillId="29" borderId="21" xfId="0" applyFont="1" applyFill="1" applyBorder="1" applyAlignment="1">
      <alignment horizontal="left" vertical="center" wrapText="1" indent="2"/>
    </xf>
    <xf numFmtId="182" fontId="96" fillId="0" borderId="60" xfId="0" applyNumberFormat="1" applyFont="1" applyBorder="1" applyAlignment="1">
      <alignment vertical="center" wrapText="1"/>
    </xf>
    <xf numFmtId="199" fontId="75" fillId="33" borderId="0" xfId="0" applyNumberFormat="1" applyFont="1" applyFill="1" applyBorder="1" applyAlignment="1">
      <alignment horizontal="right" wrapText="1"/>
    </xf>
    <xf numFmtId="199" fontId="96" fillId="32" borderId="60" xfId="0" applyNumberFormat="1" applyFont="1" applyFill="1" applyBorder="1" applyAlignment="1">
      <alignment vertical="center" wrapText="1"/>
    </xf>
    <xf numFmtId="0" fontId="77" fillId="29" borderId="60" xfId="0" applyFont="1" applyFill="1" applyBorder="1" applyAlignment="1">
      <alignment horizontal="left" vertical="center" wrapText="1" indent="2"/>
    </xf>
    <xf numFmtId="9" fontId="96" fillId="32" borderId="60" xfId="151" applyFont="1" applyFill="1" applyBorder="1" applyAlignment="1">
      <alignment vertical="center" wrapText="1"/>
    </xf>
    <xf numFmtId="3" fontId="75" fillId="33" borderId="0" xfId="0" applyNumberFormat="1" applyFont="1" applyFill="1" applyBorder="1" applyAlignment="1">
      <alignment horizontal="right" wrapText="1"/>
    </xf>
    <xf numFmtId="3" fontId="77" fillId="32" borderId="60" xfId="0" applyNumberFormat="1" applyFont="1" applyFill="1" applyBorder="1" applyAlignment="1">
      <alignment vertical="center" wrapText="1"/>
    </xf>
    <xf numFmtId="199" fontId="77" fillId="0" borderId="60" xfId="0" applyNumberFormat="1" applyFont="1" applyBorder="1" applyAlignment="1">
      <alignment horizontal="center" vertical="center" wrapText="1"/>
    </xf>
    <xf numFmtId="199" fontId="96" fillId="0" borderId="60" xfId="0" applyNumberFormat="1" applyFont="1" applyBorder="1" applyAlignment="1">
      <alignment horizontal="center" vertical="center" wrapText="1"/>
    </xf>
    <xf numFmtId="199" fontId="75" fillId="33" borderId="0" xfId="0" applyNumberFormat="1" applyFont="1" applyFill="1" applyBorder="1" applyAlignment="1">
      <alignment horizontal="center" wrapText="1"/>
    </xf>
    <xf numFmtId="187" fontId="83" fillId="29" borderId="9" xfId="0" applyNumberFormat="1" applyFont="1" applyFill="1" applyBorder="1" applyAlignment="1">
      <alignment vertical="center" wrapText="1"/>
    </xf>
    <xf numFmtId="0" fontId="3" fillId="0" borderId="0" xfId="0" applyFont="1"/>
    <xf numFmtId="171" fontId="96" fillId="0" borderId="23" xfId="0" applyNumberFormat="1" applyFont="1" applyFill="1" applyBorder="1" applyAlignment="1">
      <alignment horizontal="right" vertical="center" wrapText="1"/>
    </xf>
    <xf numFmtId="181" fontId="83" fillId="0" borderId="23" xfId="0" applyNumberFormat="1" applyFont="1" applyBorder="1" applyAlignment="1">
      <alignment horizontal="right" vertical="center" wrapText="1"/>
    </xf>
    <xf numFmtId="171" fontId="76" fillId="32" borderId="19" xfId="0" applyNumberFormat="1" applyFont="1" applyFill="1" applyBorder="1" applyAlignment="1">
      <alignment horizontal="right" vertical="center" wrapText="1"/>
    </xf>
    <xf numFmtId="171" fontId="96" fillId="32" borderId="60" xfId="0" applyNumberFormat="1" applyFont="1" applyFill="1" applyBorder="1" applyAlignment="1">
      <alignment horizontal="right" vertical="center" wrapText="1"/>
    </xf>
    <xf numFmtId="171" fontId="77" fillId="32" borderId="19" xfId="0" applyNumberFormat="1" applyFont="1" applyFill="1" applyBorder="1" applyAlignment="1">
      <alignment horizontal="right" vertical="center" wrapText="1"/>
    </xf>
    <xf numFmtId="171" fontId="85" fillId="32" borderId="19" xfId="0" applyNumberFormat="1" applyFont="1" applyFill="1" applyBorder="1" applyAlignment="1">
      <alignment horizontal="right" vertical="center" wrapText="1"/>
    </xf>
    <xf numFmtId="171" fontId="76" fillId="32" borderId="60" xfId="0" applyNumberFormat="1" applyFont="1" applyFill="1" applyBorder="1" applyAlignment="1">
      <alignment horizontal="right" vertical="center" wrapText="1"/>
    </xf>
    <xf numFmtId="182" fontId="96" fillId="32" borderId="60" xfId="0" applyNumberFormat="1" applyFont="1" applyFill="1" applyBorder="1" applyAlignment="1">
      <alignment vertical="center" wrapText="1"/>
    </xf>
    <xf numFmtId="193" fontId="131" fillId="32" borderId="19" xfId="0" applyNumberFormat="1" applyFont="1" applyFill="1" applyBorder="1" applyAlignment="1">
      <alignment horizontal="right" vertical="center" wrapText="1"/>
    </xf>
    <xf numFmtId="191" fontId="102" fillId="0" borderId="19" xfId="0" applyNumberFormat="1" applyFont="1" applyBorder="1" applyAlignment="1">
      <alignment horizontal="right" vertical="center" wrapText="1"/>
    </xf>
    <xf numFmtId="193" fontId="153" fillId="32" borderId="19" xfId="0" applyNumberFormat="1" applyFont="1" applyFill="1" applyBorder="1" applyAlignment="1">
      <alignment horizontal="right" vertical="center" wrapText="1"/>
    </xf>
    <xf numFmtId="193" fontId="102" fillId="0" borderId="19" xfId="0" applyNumberFormat="1" applyFont="1" applyBorder="1" applyAlignment="1">
      <alignment horizontal="right" vertical="center" wrapText="1"/>
    </xf>
    <xf numFmtId="191" fontId="76" fillId="0" borderId="0" xfId="0" applyNumberFormat="1" applyFont="1" applyAlignment="1">
      <alignment wrapText="1"/>
    </xf>
    <xf numFmtId="195" fontId="92" fillId="29" borderId="0" xfId="151" applyNumberFormat="1" applyFont="1" applyFill="1" applyAlignment="1">
      <alignment horizontal="right" vertical="center" wrapText="1"/>
    </xf>
    <xf numFmtId="171" fontId="121" fillId="18" borderId="19" xfId="0" applyNumberFormat="1" applyFont="1" applyFill="1" applyBorder="1" applyAlignment="1">
      <alignment horizontal="right" wrapText="1"/>
    </xf>
    <xf numFmtId="187" fontId="92" fillId="18" borderId="0" xfId="0" applyNumberFormat="1" applyFont="1" applyFill="1" applyAlignment="1">
      <alignment horizontal="right" vertical="center" wrapText="1"/>
    </xf>
    <xf numFmtId="0" fontId="3" fillId="0" borderId="0" xfId="0" applyFont="1" applyAlignment="1">
      <alignment horizontal="right"/>
    </xf>
    <xf numFmtId="181" fontId="79" fillId="29" borderId="19" xfId="0" applyNumberFormat="1" applyFont="1" applyFill="1" applyBorder="1" applyAlignment="1">
      <alignment horizontal="right" wrapText="1"/>
    </xf>
    <xf numFmtId="181" fontId="77" fillId="29" borderId="9" xfId="0" applyNumberFormat="1" applyFont="1" applyFill="1" applyBorder="1" applyAlignment="1">
      <alignment wrapText="1"/>
    </xf>
    <xf numFmtId="181" fontId="75" fillId="33" borderId="0" xfId="0" applyNumberFormat="1" applyFont="1" applyFill="1" applyAlignment="1">
      <alignment horizontal="right" wrapText="1"/>
    </xf>
    <xf numFmtId="199" fontId="75" fillId="33" borderId="0" xfId="0" applyNumberFormat="1" applyFont="1" applyFill="1" applyAlignment="1">
      <alignment horizontal="right" wrapText="1"/>
    </xf>
    <xf numFmtId="169" fontId="96" fillId="29" borderId="21" xfId="0" applyNumberFormat="1" applyFont="1" applyFill="1" applyBorder="1" applyAlignment="1">
      <alignment horizontal="right" vertical="center" wrapText="1"/>
    </xf>
    <xf numFmtId="0" fontId="75" fillId="33" borderId="0" xfId="160" applyFont="1" applyFill="1" applyAlignment="1">
      <alignment horizontal="left" vertical="center" wrapText="1"/>
    </xf>
    <xf numFmtId="188" fontId="77" fillId="18" borderId="0" xfId="0" applyNumberFormat="1" applyFont="1" applyFill="1" applyAlignment="1">
      <alignment horizontal="center" vertical="center" wrapText="1"/>
    </xf>
    <xf numFmtId="201" fontId="75" fillId="33" borderId="0" xfId="0" applyNumberFormat="1" applyFont="1" applyFill="1" applyAlignment="1">
      <alignment horizontal="right" vertical="center" wrapText="1"/>
    </xf>
    <xf numFmtId="201" fontId="96" fillId="0" borderId="9" xfId="0" applyNumberFormat="1" applyFont="1" applyBorder="1" applyAlignment="1">
      <alignment horizontal="right" vertical="center" wrapText="1"/>
    </xf>
    <xf numFmtId="179" fontId="76" fillId="27" borderId="0" xfId="0" applyNumberFormat="1" applyFont="1" applyFill="1" applyBorder="1" applyAlignment="1">
      <alignment horizontal="right" vertical="center" wrapText="1"/>
    </xf>
    <xf numFmtId="179" fontId="76" fillId="0" borderId="0" xfId="0" applyNumberFormat="1" applyFont="1" applyBorder="1" applyAlignment="1">
      <alignment horizontal="right" vertical="center" wrapText="1"/>
    </xf>
    <xf numFmtId="179" fontId="96" fillId="27" borderId="19" xfId="0" applyNumberFormat="1" applyFont="1" applyFill="1" applyBorder="1" applyAlignment="1">
      <alignment horizontal="right" vertical="center" wrapText="1"/>
    </xf>
    <xf numFmtId="179" fontId="96" fillId="0" borderId="19" xfId="0" applyNumberFormat="1" applyFont="1" applyBorder="1" applyAlignment="1">
      <alignment horizontal="right" vertical="center" wrapText="1"/>
    </xf>
    <xf numFmtId="179" fontId="0" fillId="18" borderId="0" xfId="0" applyNumberFormat="1" applyFill="1"/>
    <xf numFmtId="0" fontId="154" fillId="29" borderId="0" xfId="0" applyFont="1" applyFill="1" applyAlignment="1">
      <alignment horizontal="left" vertical="center" wrapText="1" indent="2"/>
    </xf>
    <xf numFmtId="175" fontId="154" fillId="29" borderId="0" xfId="0" applyNumberFormat="1" applyFont="1" applyFill="1" applyAlignment="1">
      <alignment horizontal="right" vertical="center" wrapText="1"/>
    </xf>
    <xf numFmtId="175" fontId="154" fillId="32" borderId="0" xfId="0" applyNumberFormat="1" applyFont="1" applyFill="1" applyAlignment="1">
      <alignment horizontal="right" vertical="center" wrapText="1"/>
    </xf>
    <xf numFmtId="0" fontId="154" fillId="29" borderId="60" xfId="0" applyFont="1" applyFill="1" applyBorder="1" applyAlignment="1">
      <alignment horizontal="left" vertical="center" wrapText="1" indent="2"/>
    </xf>
    <xf numFmtId="171" fontId="154" fillId="29" borderId="60" xfId="0" applyNumberFormat="1" applyFont="1" applyFill="1" applyBorder="1" applyAlignment="1">
      <alignment horizontal="right" vertical="center" wrapText="1"/>
    </xf>
    <xf numFmtId="171" fontId="154" fillId="32" borderId="60" xfId="0" applyNumberFormat="1" applyFont="1" applyFill="1" applyBorder="1" applyAlignment="1">
      <alignment horizontal="right" vertical="center" wrapText="1"/>
    </xf>
    <xf numFmtId="175" fontId="154" fillId="29" borderId="60" xfId="0" applyNumberFormat="1" applyFont="1" applyFill="1" applyBorder="1" applyAlignment="1">
      <alignment horizontal="right" vertical="center" wrapText="1"/>
    </xf>
    <xf numFmtId="175" fontId="154" fillId="32" borderId="60" xfId="0" applyNumberFormat="1" applyFont="1" applyFill="1" applyBorder="1" applyAlignment="1">
      <alignment horizontal="right" vertical="center" wrapText="1"/>
    </xf>
    <xf numFmtId="181" fontId="154" fillId="32" borderId="0" xfId="0" applyNumberFormat="1" applyFont="1" applyFill="1" applyAlignment="1">
      <alignment horizontal="right" vertical="center" wrapText="1"/>
    </xf>
    <xf numFmtId="181" fontId="154" fillId="32" borderId="60" xfId="0" applyNumberFormat="1" applyFont="1" applyFill="1" applyBorder="1" applyAlignment="1">
      <alignment horizontal="right" vertical="center" wrapText="1"/>
    </xf>
    <xf numFmtId="170" fontId="122" fillId="33" borderId="0" xfId="0" applyNumberFormat="1" applyFont="1" applyFill="1" applyAlignment="1">
      <alignment horizontal="right" wrapText="1"/>
    </xf>
    <xf numFmtId="193" fontId="85" fillId="25" borderId="62" xfId="0" applyNumberFormat="1" applyFont="1" applyFill="1" applyBorder="1" applyAlignment="1">
      <alignment horizontal="right" wrapText="1" indent="1"/>
    </xf>
    <xf numFmtId="193" fontId="101" fillId="0" borderId="19" xfId="0" applyNumberFormat="1" applyFont="1" applyBorder="1" applyAlignment="1">
      <alignment horizontal="right" vertical="center" wrapText="1"/>
    </xf>
    <xf numFmtId="0" fontId="2" fillId="0" borderId="0" xfId="0" applyFont="1"/>
    <xf numFmtId="0" fontId="2" fillId="0" borderId="0" xfId="0" applyFont="1" applyAlignment="1">
      <alignment horizontal="left" wrapText="1"/>
    </xf>
    <xf numFmtId="0" fontId="2" fillId="0" borderId="0" xfId="0" applyFont="1" applyAlignment="1">
      <alignment wrapText="1"/>
    </xf>
    <xf numFmtId="0" fontId="77" fillId="29" borderId="19" xfId="0" applyFont="1" applyFill="1" applyBorder="1" applyAlignment="1">
      <alignment horizontal="left" vertical="center" wrapText="1" indent="2"/>
    </xf>
    <xf numFmtId="179" fontId="77" fillId="29" borderId="19" xfId="0" applyNumberFormat="1" applyFont="1" applyFill="1" applyBorder="1" applyAlignment="1">
      <alignment horizontal="right" vertical="center" wrapText="1"/>
    </xf>
    <xf numFmtId="179" fontId="77" fillId="32" borderId="19" xfId="0" applyNumberFormat="1" applyFont="1" applyFill="1" applyBorder="1" applyAlignment="1">
      <alignment horizontal="right" vertical="center" wrapText="1"/>
    </xf>
    <xf numFmtId="0" fontId="77" fillId="29" borderId="0" xfId="0" applyFont="1" applyFill="1" applyAlignment="1">
      <alignment horizontal="left" vertical="center" wrapText="1" indent="2"/>
    </xf>
    <xf numFmtId="195" fontId="77" fillId="32" borderId="0" xfId="151" applyNumberFormat="1" applyFont="1" applyFill="1" applyAlignment="1">
      <alignment horizontal="right" vertical="center" wrapText="1"/>
    </xf>
    <xf numFmtId="181" fontId="77" fillId="32" borderId="0" xfId="0" applyNumberFormat="1" applyFont="1" applyFill="1" applyAlignment="1">
      <alignment horizontal="right" vertical="center" wrapText="1"/>
    </xf>
    <xf numFmtId="179" fontId="77" fillId="29" borderId="0" xfId="0" applyNumberFormat="1" applyFont="1" applyFill="1" applyAlignment="1">
      <alignment horizontal="right" vertical="center" wrapText="1"/>
    </xf>
    <xf numFmtId="179" fontId="77" fillId="32" borderId="0" xfId="0" applyNumberFormat="1" applyFont="1" applyFill="1" applyAlignment="1">
      <alignment horizontal="right" vertical="center" wrapText="1"/>
    </xf>
    <xf numFmtId="0" fontId="155" fillId="0" borderId="67" xfId="160" applyFont="1" applyBorder="1" applyAlignment="1">
      <alignment horizontal="left" vertical="center" wrapText="1" indent="3"/>
    </xf>
    <xf numFmtId="0" fontId="155" fillId="0" borderId="0" xfId="160" applyFont="1" applyAlignment="1">
      <alignment horizontal="center" vertical="center"/>
    </xf>
    <xf numFmtId="3" fontId="155" fillId="32" borderId="67" xfId="160" applyNumberFormat="1" applyFont="1" applyFill="1" applyBorder="1" applyAlignment="1">
      <alignment horizontal="center" vertical="center" wrapText="1"/>
    </xf>
    <xf numFmtId="3" fontId="155" fillId="0" borderId="67" xfId="160" applyNumberFormat="1" applyFont="1" applyBorder="1" applyAlignment="1">
      <alignment horizontal="center" vertical="center" wrapText="1"/>
    </xf>
    <xf numFmtId="0" fontId="156" fillId="0" borderId="0" xfId="44" applyFont="1"/>
    <xf numFmtId="0" fontId="155" fillId="0" borderId="69" xfId="160" applyFont="1" applyBorder="1" applyAlignment="1">
      <alignment horizontal="left" vertical="center" wrapText="1" indent="3"/>
    </xf>
    <xf numFmtId="0" fontId="157" fillId="0" borderId="10" xfId="160" applyFont="1" applyBorder="1" applyAlignment="1">
      <alignment horizontal="left" vertical="center" wrapText="1" indent="2"/>
    </xf>
    <xf numFmtId="0" fontId="74" fillId="0" borderId="0" xfId="160" applyFont="1" applyAlignment="1">
      <alignment horizontal="center" vertical="center"/>
    </xf>
    <xf numFmtId="3" fontId="157" fillId="32" borderId="60" xfId="160" applyNumberFormat="1" applyFont="1" applyFill="1" applyBorder="1" applyAlignment="1">
      <alignment horizontal="center" vertical="center" wrapText="1"/>
    </xf>
    <xf numFmtId="3" fontId="157" fillId="0" borderId="60" xfId="160" applyNumberFormat="1" applyFont="1" applyBorder="1" applyAlignment="1">
      <alignment horizontal="center" vertical="center" wrapText="1"/>
    </xf>
    <xf numFmtId="0" fontId="74" fillId="0" borderId="67" xfId="160" applyFont="1" applyBorder="1" applyAlignment="1">
      <alignment horizontal="left" vertical="center" wrapText="1" indent="1"/>
    </xf>
    <xf numFmtId="3" fontId="74" fillId="32" borderId="67" xfId="160" applyNumberFormat="1" applyFont="1" applyFill="1" applyBorder="1" applyAlignment="1">
      <alignment horizontal="center" vertical="center" wrapText="1"/>
    </xf>
    <xf numFmtId="3" fontId="74" fillId="0" borderId="67" xfId="160" applyNumberFormat="1" applyFont="1" applyBorder="1" applyAlignment="1">
      <alignment horizontal="center" vertical="center" wrapText="1"/>
    </xf>
    <xf numFmtId="0" fontId="74" fillId="0" borderId="69" xfId="160" applyFont="1" applyBorder="1" applyAlignment="1">
      <alignment horizontal="left" vertical="center" wrapText="1" indent="1"/>
    </xf>
    <xf numFmtId="193" fontId="96" fillId="29" borderId="19" xfId="0" applyNumberFormat="1" applyFont="1" applyFill="1" applyBorder="1" applyAlignment="1">
      <alignment wrapText="1"/>
    </xf>
    <xf numFmtId="191" fontId="76" fillId="0" borderId="0" xfId="0" applyNumberFormat="1" applyFont="1" applyAlignment="1">
      <alignment vertical="center" wrapText="1"/>
    </xf>
    <xf numFmtId="0" fontId="126" fillId="29" borderId="0" xfId="0" applyFont="1" applyFill="1" applyAlignment="1">
      <alignment vertical="center" wrapText="1"/>
    </xf>
    <xf numFmtId="169" fontId="96" fillId="29" borderId="21" xfId="0" applyNumberFormat="1" applyFont="1" applyFill="1" applyBorder="1" applyAlignment="1">
      <alignment horizontal="right" vertical="center" wrapText="1"/>
    </xf>
    <xf numFmtId="180" fontId="96" fillId="0" borderId="60" xfId="0" applyNumberFormat="1" applyFont="1" applyFill="1" applyBorder="1" applyAlignment="1">
      <alignment vertical="center" wrapText="1"/>
    </xf>
    <xf numFmtId="180" fontId="76" fillId="0" borderId="0" xfId="0" applyNumberFormat="1" applyFont="1" applyFill="1" applyAlignment="1">
      <alignment vertical="center" wrapText="1"/>
    </xf>
    <xf numFmtId="179" fontId="76" fillId="18" borderId="23" xfId="0" applyNumberFormat="1" applyFont="1" applyFill="1" applyBorder="1" applyAlignment="1">
      <alignment wrapText="1"/>
    </xf>
    <xf numFmtId="179" fontId="76" fillId="18" borderId="0" xfId="0" applyNumberFormat="1" applyFont="1" applyFill="1" applyAlignment="1">
      <alignment wrapText="1"/>
    </xf>
    <xf numFmtId="179" fontId="76" fillId="18" borderId="19" xfId="0" applyNumberFormat="1" applyFont="1" applyFill="1" applyBorder="1" applyAlignment="1">
      <alignment wrapText="1"/>
    </xf>
    <xf numFmtId="179" fontId="96" fillId="18" borderId="0" xfId="0" applyNumberFormat="1" applyFont="1" applyFill="1" applyAlignment="1">
      <alignment wrapText="1"/>
    </xf>
    <xf numFmtId="199" fontId="96" fillId="0" borderId="60" xfId="0" applyNumberFormat="1" applyFont="1" applyFill="1" applyBorder="1" applyAlignment="1">
      <alignment vertical="center" wrapText="1"/>
    </xf>
    <xf numFmtId="199" fontId="96" fillId="18" borderId="60" xfId="0" applyNumberFormat="1" applyFont="1" applyFill="1" applyBorder="1" applyAlignment="1">
      <alignment vertical="center" wrapText="1"/>
    </xf>
    <xf numFmtId="171" fontId="77" fillId="28" borderId="23" xfId="0" applyNumberFormat="1" applyFont="1" applyFill="1" applyBorder="1" applyAlignment="1">
      <alignment horizontal="right" vertical="center" wrapText="1" indent="1"/>
    </xf>
    <xf numFmtId="171" fontId="77" fillId="28" borderId="0" xfId="0" applyNumberFormat="1" applyFont="1" applyFill="1" applyAlignment="1">
      <alignment horizontal="right" vertical="center" wrapText="1" indent="1"/>
    </xf>
    <xf numFmtId="179" fontId="79" fillId="33" borderId="0" xfId="0" applyNumberFormat="1" applyFont="1" applyFill="1" applyAlignment="1">
      <alignment vertical="center" wrapText="1"/>
    </xf>
    <xf numFmtId="179" fontId="79" fillId="33" borderId="36" xfId="0" applyNumberFormat="1" applyFont="1" applyFill="1" applyBorder="1" applyAlignment="1">
      <alignment vertical="center" wrapText="1"/>
    </xf>
    <xf numFmtId="171" fontId="79" fillId="33" borderId="37" xfId="0" applyNumberFormat="1" applyFont="1" applyFill="1" applyBorder="1" applyAlignment="1">
      <alignment vertical="center" wrapText="1"/>
    </xf>
    <xf numFmtId="171" fontId="79" fillId="33" borderId="0" xfId="0" applyNumberFormat="1" applyFont="1" applyFill="1" applyAlignment="1">
      <alignment vertical="center" wrapText="1"/>
    </xf>
    <xf numFmtId="179" fontId="79" fillId="31" borderId="0" xfId="0" applyNumberFormat="1" applyFont="1" applyFill="1" applyAlignment="1">
      <alignment vertical="center" wrapText="1"/>
    </xf>
    <xf numFmtId="179" fontId="79" fillId="31" borderId="36" xfId="0" applyNumberFormat="1" applyFont="1" applyFill="1" applyBorder="1" applyAlignment="1">
      <alignment vertical="center" wrapText="1"/>
    </xf>
    <xf numFmtId="171" fontId="79" fillId="31" borderId="37" xfId="0" applyNumberFormat="1" applyFont="1" applyFill="1" applyBorder="1" applyAlignment="1">
      <alignment vertical="center" wrapText="1"/>
    </xf>
    <xf numFmtId="171" fontId="79" fillId="31" borderId="0" xfId="0" applyNumberFormat="1" applyFont="1" applyFill="1" applyAlignment="1">
      <alignment vertical="center" wrapText="1"/>
    </xf>
    <xf numFmtId="179" fontId="77" fillId="29" borderId="23" xfId="0" applyNumberFormat="1" applyFont="1" applyFill="1" applyBorder="1" applyAlignment="1">
      <alignment wrapText="1"/>
    </xf>
    <xf numFmtId="179" fontId="77" fillId="29" borderId="0" xfId="0" applyNumberFormat="1" applyFont="1" applyFill="1" applyAlignment="1">
      <alignment wrapText="1"/>
    </xf>
    <xf numFmtId="179" fontId="77" fillId="29" borderId="36" xfId="0" applyNumberFormat="1" applyFont="1" applyFill="1" applyBorder="1" applyAlignment="1">
      <alignment wrapText="1"/>
    </xf>
    <xf numFmtId="171" fontId="77" fillId="29" borderId="37" xfId="0" applyNumberFormat="1" applyFont="1" applyFill="1" applyBorder="1" applyAlignment="1">
      <alignment vertical="center" wrapText="1"/>
    </xf>
    <xf numFmtId="171" fontId="77" fillId="29" borderId="0" xfId="0" applyNumberFormat="1" applyFont="1" applyFill="1" applyAlignment="1">
      <alignment vertical="center" wrapText="1"/>
    </xf>
    <xf numFmtId="179" fontId="77" fillId="29" borderId="42" xfId="0" applyNumberFormat="1" applyFont="1" applyFill="1" applyBorder="1" applyAlignment="1">
      <alignment wrapText="1"/>
    </xf>
    <xf numFmtId="171" fontId="77" fillId="29" borderId="43" xfId="0" applyNumberFormat="1" applyFont="1" applyFill="1" applyBorder="1" applyAlignment="1">
      <alignment vertical="center" wrapText="1"/>
    </xf>
    <xf numFmtId="171" fontId="77" fillId="29" borderId="23" xfId="0" applyNumberFormat="1" applyFont="1" applyFill="1" applyBorder="1" applyAlignment="1">
      <alignment vertical="center" wrapText="1"/>
    </xf>
    <xf numFmtId="3" fontId="80" fillId="0" borderId="0" xfId="44" applyNumberFormat="1" applyFont="1"/>
    <xf numFmtId="199" fontId="101" fillId="0" borderId="67" xfId="161" applyNumberFormat="1" applyFont="1" applyBorder="1" applyAlignment="1">
      <alignment horizontal="center" vertical="center" wrapText="1"/>
    </xf>
    <xf numFmtId="171" fontId="92" fillId="32" borderId="23" xfId="0" applyNumberFormat="1" applyFont="1" applyFill="1" applyBorder="1" applyAlignment="1">
      <alignment horizontal="right" vertical="center" wrapText="1"/>
    </xf>
    <xf numFmtId="171" fontId="121" fillId="32" borderId="16" xfId="0" applyNumberFormat="1" applyFont="1" applyFill="1" applyBorder="1" applyAlignment="1">
      <alignment horizontal="right" vertical="center" wrapText="1"/>
    </xf>
    <xf numFmtId="171" fontId="92" fillId="0" borderId="23" xfId="0" applyNumberFormat="1" applyFont="1" applyFill="1" applyBorder="1" applyAlignment="1">
      <alignment horizontal="right" vertical="center" wrapText="1"/>
    </xf>
    <xf numFmtId="171" fontId="92" fillId="0" borderId="0" xfId="0" applyNumberFormat="1" applyFont="1" applyFill="1" applyAlignment="1">
      <alignment horizontal="right" vertical="center" wrapText="1"/>
    </xf>
    <xf numFmtId="171" fontId="121" fillId="0" borderId="16" xfId="0" applyNumberFormat="1" applyFont="1" applyFill="1" applyBorder="1" applyAlignment="1">
      <alignment horizontal="right" vertical="center" wrapText="1"/>
    </xf>
    <xf numFmtId="171" fontId="95" fillId="0" borderId="23" xfId="0" applyNumberFormat="1" applyFont="1" applyFill="1" applyBorder="1" applyAlignment="1">
      <alignment horizontal="right" vertical="center" wrapText="1"/>
    </xf>
    <xf numFmtId="171" fontId="95" fillId="0" borderId="9" xfId="0" applyNumberFormat="1" applyFont="1" applyFill="1" applyBorder="1" applyAlignment="1">
      <alignment horizontal="right" vertical="center" wrapText="1"/>
    </xf>
    <xf numFmtId="171" fontId="121" fillId="0" borderId="0" xfId="0" applyNumberFormat="1" applyFont="1" applyFill="1" applyAlignment="1">
      <alignment horizontal="right" vertical="center" wrapText="1"/>
    </xf>
    <xf numFmtId="171" fontId="95" fillId="32" borderId="23" xfId="0" applyNumberFormat="1" applyFont="1" applyFill="1" applyBorder="1" applyAlignment="1">
      <alignment horizontal="right" vertical="center" wrapText="1"/>
    </xf>
    <xf numFmtId="171" fontId="95" fillId="32" borderId="9" xfId="0" applyNumberFormat="1" applyFont="1" applyFill="1" applyBorder="1" applyAlignment="1">
      <alignment horizontal="right" vertical="center" wrapText="1"/>
    </xf>
    <xf numFmtId="171" fontId="121" fillId="32" borderId="0" xfId="0" applyNumberFormat="1" applyFont="1" applyFill="1" applyAlignment="1">
      <alignment horizontal="right" vertical="center" wrapText="1"/>
    </xf>
    <xf numFmtId="171" fontId="96" fillId="32" borderId="16" xfId="0" applyNumberFormat="1" applyFont="1" applyFill="1" applyBorder="1" applyAlignment="1">
      <alignment horizontal="right" vertical="center" wrapText="1"/>
    </xf>
    <xf numFmtId="171" fontId="76" fillId="32" borderId="33" xfId="0" applyNumberFormat="1" applyFont="1" applyFill="1" applyBorder="1" applyAlignment="1">
      <alignment horizontal="right" vertical="center" wrapText="1"/>
    </xf>
    <xf numFmtId="171" fontId="96" fillId="32" borderId="33" xfId="0" applyNumberFormat="1" applyFont="1" applyFill="1" applyBorder="1" applyAlignment="1">
      <alignment horizontal="right" vertical="center" wrapText="1"/>
    </xf>
    <xf numFmtId="171" fontId="76" fillId="0" borderId="19" xfId="0" applyNumberFormat="1" applyFont="1" applyFill="1" applyBorder="1" applyAlignment="1">
      <alignment horizontal="right" vertical="center" wrapText="1"/>
    </xf>
    <xf numFmtId="171" fontId="76" fillId="0" borderId="33" xfId="0" applyNumberFormat="1" applyFont="1" applyFill="1" applyBorder="1" applyAlignment="1">
      <alignment horizontal="right" vertical="center" wrapText="1"/>
    </xf>
    <xf numFmtId="171" fontId="76" fillId="0" borderId="0" xfId="0" applyNumberFormat="1" applyFont="1" applyFill="1" applyAlignment="1">
      <alignment horizontal="right" vertical="center" wrapText="1"/>
    </xf>
    <xf numFmtId="171" fontId="77" fillId="0" borderId="19" xfId="0" applyNumberFormat="1" applyFont="1" applyFill="1" applyBorder="1" applyAlignment="1">
      <alignment horizontal="right" vertical="center" wrapText="1"/>
    </xf>
    <xf numFmtId="181" fontId="77" fillId="0" borderId="9" xfId="0" applyNumberFormat="1" applyFont="1" applyBorder="1" applyAlignment="1">
      <alignment horizontal="right" vertical="center" wrapText="1"/>
    </xf>
    <xf numFmtId="171" fontId="76" fillId="0" borderId="23" xfId="0" applyNumberFormat="1" applyFont="1" applyFill="1" applyBorder="1" applyAlignment="1">
      <alignment horizontal="right" vertical="center" wrapText="1"/>
    </xf>
    <xf numFmtId="171" fontId="76" fillId="0" borderId="9" xfId="0" applyNumberFormat="1" applyFont="1" applyFill="1" applyBorder="1" applyAlignment="1">
      <alignment horizontal="right" vertical="center" wrapText="1"/>
    </xf>
    <xf numFmtId="171" fontId="96" fillId="0" borderId="16" xfId="0" applyNumberFormat="1" applyFont="1" applyFill="1" applyBorder="1" applyAlignment="1">
      <alignment horizontal="right" vertical="center" wrapText="1"/>
    </xf>
    <xf numFmtId="171" fontId="96" fillId="32" borderId="59" xfId="0" applyNumberFormat="1" applyFont="1" applyFill="1" applyBorder="1" applyAlignment="1">
      <alignment horizontal="right" wrapText="1"/>
    </xf>
    <xf numFmtId="171" fontId="76" fillId="32" borderId="19" xfId="0" applyNumberFormat="1" applyFont="1" applyFill="1" applyBorder="1" applyAlignment="1">
      <alignment horizontal="right" wrapText="1"/>
    </xf>
    <xf numFmtId="171" fontId="96" fillId="32" borderId="60" xfId="0" applyNumberFormat="1" applyFont="1" applyFill="1" applyBorder="1" applyAlignment="1">
      <alignment horizontal="right" wrapText="1"/>
    </xf>
    <xf numFmtId="171" fontId="81" fillId="32" borderId="23" xfId="0" applyNumberFormat="1" applyFont="1" applyFill="1" applyBorder="1" applyAlignment="1">
      <alignment horizontal="right" vertical="center" wrapText="1"/>
    </xf>
    <xf numFmtId="171" fontId="81" fillId="32" borderId="0" xfId="0" applyNumberFormat="1" applyFont="1" applyFill="1" applyAlignment="1">
      <alignment horizontal="right" vertical="center" wrapText="1"/>
    </xf>
    <xf numFmtId="171" fontId="76" fillId="32" borderId="0" xfId="0" applyNumberFormat="1" applyFont="1" applyFill="1" applyAlignment="1">
      <alignment vertical="center" wrapText="1"/>
    </xf>
    <xf numFmtId="171" fontId="81" fillId="32" borderId="0" xfId="0" applyNumberFormat="1" applyFont="1" applyFill="1" applyAlignment="1">
      <alignment vertical="center" wrapText="1"/>
    </xf>
    <xf numFmtId="171" fontId="96" fillId="0" borderId="59" xfId="0" applyNumberFormat="1" applyFont="1" applyFill="1" applyBorder="1" applyAlignment="1">
      <alignment horizontal="right" wrapText="1"/>
    </xf>
    <xf numFmtId="171" fontId="76" fillId="0" borderId="0" xfId="0" applyNumberFormat="1" applyFont="1" applyFill="1" applyAlignment="1">
      <alignment horizontal="right" wrapText="1"/>
    </xf>
    <xf numFmtId="171" fontId="76" fillId="0" borderId="19" xfId="0" applyNumberFormat="1" applyFont="1" applyFill="1" applyBorder="1" applyAlignment="1">
      <alignment horizontal="right" wrapText="1"/>
    </xf>
    <xf numFmtId="171" fontId="96" fillId="0" borderId="60" xfId="0" applyNumberFormat="1" applyFont="1" applyFill="1" applyBorder="1" applyAlignment="1">
      <alignment horizontal="right" wrapText="1"/>
    </xf>
    <xf numFmtId="171" fontId="81" fillId="18" borderId="23" xfId="0" applyNumberFormat="1" applyFont="1" applyFill="1" applyBorder="1" applyAlignment="1">
      <alignment horizontal="right" vertical="center" wrapText="1"/>
    </xf>
    <xf numFmtId="171" fontId="81" fillId="18" borderId="0" xfId="0" applyNumberFormat="1" applyFont="1" applyFill="1" applyAlignment="1">
      <alignment horizontal="right" vertical="center" wrapText="1"/>
    </xf>
    <xf numFmtId="171" fontId="76" fillId="18" borderId="0" xfId="0" applyNumberFormat="1" applyFont="1" applyFill="1" applyAlignment="1">
      <alignment vertical="center" wrapText="1"/>
    </xf>
    <xf numFmtId="171" fontId="95" fillId="32" borderId="0" xfId="0" applyNumberFormat="1" applyFont="1" applyFill="1" applyAlignment="1">
      <alignment horizontal="right" wrapText="1"/>
    </xf>
    <xf numFmtId="171" fontId="95" fillId="32" borderId="19" xfId="0" applyNumberFormat="1" applyFont="1" applyFill="1" applyBorder="1" applyAlignment="1">
      <alignment horizontal="right" wrapText="1"/>
    </xf>
    <xf numFmtId="171" fontId="95" fillId="29" borderId="19" xfId="0" applyNumberFormat="1" applyFont="1" applyFill="1" applyBorder="1" applyAlignment="1">
      <alignment horizontal="right" wrapText="1"/>
    </xf>
    <xf numFmtId="181" fontId="95" fillId="29" borderId="0" xfId="0" applyNumberFormat="1" applyFont="1" applyFill="1" applyAlignment="1">
      <alignment horizontal="right" wrapText="1"/>
    </xf>
    <xf numFmtId="181" fontId="95" fillId="29" borderId="19" xfId="0" applyNumberFormat="1" applyFont="1" applyFill="1" applyBorder="1" applyAlignment="1">
      <alignment horizontal="right" wrapText="1"/>
    </xf>
    <xf numFmtId="181" fontId="79" fillId="33" borderId="0" xfId="0" applyNumberFormat="1" applyFont="1" applyFill="1" applyAlignment="1">
      <alignment horizontal="right" wrapText="1"/>
    </xf>
    <xf numFmtId="181" fontId="96" fillId="18" borderId="19" xfId="0" applyNumberFormat="1" applyFont="1" applyFill="1" applyBorder="1" applyAlignment="1">
      <alignment horizontal="right" wrapText="1"/>
    </xf>
    <xf numFmtId="171" fontId="92" fillId="18" borderId="0" xfId="0" applyNumberFormat="1" applyFont="1" applyFill="1" applyAlignment="1">
      <alignment horizontal="right" vertical="center" wrapText="1"/>
    </xf>
    <xf numFmtId="195" fontId="92" fillId="18" borderId="0" xfId="151" applyNumberFormat="1" applyFont="1" applyFill="1" applyAlignment="1">
      <alignment horizontal="right" vertical="center" wrapText="1"/>
    </xf>
    <xf numFmtId="181" fontId="74" fillId="29" borderId="0" xfId="0" applyNumberFormat="1" applyFont="1" applyFill="1" applyAlignment="1">
      <alignment horizontal="right" vertical="center" wrapText="1"/>
    </xf>
    <xf numFmtId="181" fontId="101" fillId="0" borderId="0" xfId="0" applyNumberFormat="1" applyFont="1" applyAlignment="1">
      <alignment horizontal="right" vertical="center" wrapText="1"/>
    </xf>
    <xf numFmtId="171" fontId="101" fillId="0" borderId="0" xfId="0" applyNumberFormat="1" applyFont="1" applyAlignment="1">
      <alignment horizontal="right" vertical="center" wrapText="1"/>
    </xf>
    <xf numFmtId="171" fontId="131" fillId="32" borderId="0" xfId="0" applyNumberFormat="1" applyFont="1" applyFill="1" applyAlignment="1">
      <alignment horizontal="right" vertical="center" wrapText="1"/>
    </xf>
    <xf numFmtId="193" fontId="101" fillId="0" borderId="0" xfId="0" applyNumberFormat="1" applyFont="1" applyAlignment="1">
      <alignment horizontal="right" vertical="center" wrapText="1"/>
    </xf>
    <xf numFmtId="193" fontId="131" fillId="32" borderId="0" xfId="0" applyNumberFormat="1" applyFont="1" applyFill="1" applyAlignment="1">
      <alignment horizontal="right" vertical="center" wrapText="1"/>
    </xf>
    <xf numFmtId="181" fontId="154" fillId="0" borderId="63" xfId="56" applyNumberFormat="1" applyFont="1" applyBorder="1" applyAlignment="1">
      <alignment horizontal="right" wrapText="1"/>
    </xf>
    <xf numFmtId="179" fontId="77" fillId="0" borderId="9" xfId="0" applyNumberFormat="1" applyFont="1" applyFill="1" applyBorder="1" applyAlignment="1">
      <alignment horizontal="right" vertical="center" wrapText="1"/>
    </xf>
    <xf numFmtId="3" fontId="77" fillId="30" borderId="0" xfId="0" applyNumberFormat="1" applyFont="1" applyFill="1" applyAlignment="1">
      <alignment horizontal="right" vertical="center" wrapText="1"/>
    </xf>
    <xf numFmtId="3" fontId="77" fillId="29" borderId="0" xfId="0" applyNumberFormat="1" applyFont="1" applyFill="1" applyAlignment="1">
      <alignment horizontal="right" vertical="center" wrapText="1"/>
    </xf>
    <xf numFmtId="173" fontId="77" fillId="0" borderId="0" xfId="0" applyNumberFormat="1" applyFont="1" applyFill="1" applyAlignment="1">
      <alignment horizontal="right" vertical="center" wrapText="1"/>
    </xf>
    <xf numFmtId="176" fontId="77" fillId="0" borderId="0" xfId="0" applyNumberFormat="1" applyFont="1" applyFill="1" applyAlignment="1">
      <alignment horizontal="right" vertical="center" wrapText="1"/>
    </xf>
    <xf numFmtId="197" fontId="77" fillId="0" borderId="0" xfId="0" applyNumberFormat="1" applyFont="1" applyFill="1" applyAlignment="1">
      <alignment horizontal="right" vertical="center" wrapText="1"/>
    </xf>
    <xf numFmtId="173" fontId="77" fillId="0" borderId="19" xfId="0" applyNumberFormat="1" applyFont="1" applyFill="1" applyBorder="1" applyAlignment="1">
      <alignment horizontal="right" vertical="center" wrapText="1"/>
    </xf>
    <xf numFmtId="197" fontId="77" fillId="0" borderId="19" xfId="0" applyNumberFormat="1" applyFont="1" applyFill="1" applyBorder="1" applyAlignment="1">
      <alignment horizontal="right" vertical="center" wrapText="1"/>
    </xf>
    <xf numFmtId="185" fontId="77" fillId="0" borderId="0" xfId="0" applyNumberFormat="1" applyFont="1" applyFill="1" applyAlignment="1">
      <alignment horizontal="right" vertical="center" wrapText="1"/>
    </xf>
    <xf numFmtId="171" fontId="77" fillId="0" borderId="0" xfId="0" applyNumberFormat="1" applyFont="1" applyFill="1" applyAlignment="1">
      <alignment horizontal="right" vertical="center" wrapText="1"/>
    </xf>
    <xf numFmtId="185" fontId="77" fillId="0" borderId="19" xfId="0" applyNumberFormat="1" applyFont="1" applyFill="1" applyBorder="1" applyAlignment="1">
      <alignment horizontal="right" vertical="center" wrapText="1"/>
    </xf>
    <xf numFmtId="181" fontId="77" fillId="0" borderId="0" xfId="0" applyNumberFormat="1" applyFont="1" applyFill="1" applyAlignment="1">
      <alignment horizontal="right" vertical="center" wrapText="1"/>
    </xf>
    <xf numFmtId="179" fontId="77" fillId="0" borderId="0" xfId="0" applyNumberFormat="1" applyFont="1" applyFill="1" applyAlignment="1">
      <alignment horizontal="right" vertical="center" wrapText="1"/>
    </xf>
    <xf numFmtId="3" fontId="77" fillId="0" borderId="0" xfId="0" applyNumberFormat="1" applyFont="1" applyFill="1" applyAlignment="1">
      <alignment horizontal="right" vertical="center" wrapText="1"/>
    </xf>
    <xf numFmtId="173" fontId="77" fillId="0" borderId="9" xfId="0" applyNumberFormat="1" applyFont="1" applyFill="1" applyBorder="1" applyAlignment="1">
      <alignment horizontal="right" vertical="center" wrapText="1"/>
    </xf>
    <xf numFmtId="181" fontId="77" fillId="0" borderId="9" xfId="0" applyNumberFormat="1" applyFont="1" applyFill="1" applyBorder="1" applyAlignment="1">
      <alignment horizontal="right" vertical="center" wrapText="1"/>
    </xf>
    <xf numFmtId="186" fontId="77" fillId="18" borderId="0" xfId="0" applyNumberFormat="1" applyFont="1" applyFill="1" applyAlignment="1">
      <alignment horizontal="right" vertical="center" wrapText="1"/>
    </xf>
    <xf numFmtId="179" fontId="77" fillId="18" borderId="0" xfId="0" applyNumberFormat="1" applyFont="1" applyFill="1" applyAlignment="1">
      <alignment horizontal="right" vertical="center" wrapText="1"/>
    </xf>
    <xf numFmtId="188" fontId="77" fillId="18" borderId="0" xfId="0" applyNumberFormat="1" applyFont="1" applyFill="1" applyAlignment="1">
      <alignment horizontal="right" vertical="center" wrapText="1"/>
    </xf>
    <xf numFmtId="184" fontId="77" fillId="32" borderId="0" xfId="0" applyNumberFormat="1" applyFont="1" applyFill="1" applyAlignment="1">
      <alignment horizontal="center" vertical="center" wrapText="1"/>
    </xf>
    <xf numFmtId="184" fontId="77" fillId="18" borderId="0" xfId="0" applyNumberFormat="1" applyFont="1" applyFill="1" applyAlignment="1">
      <alignment horizontal="center" vertical="center" wrapText="1"/>
    </xf>
    <xf numFmtId="184" fontId="77" fillId="32" borderId="19" xfId="0" applyNumberFormat="1" applyFont="1" applyFill="1" applyBorder="1" applyAlignment="1">
      <alignment horizontal="center" vertical="center" wrapText="1"/>
    </xf>
    <xf numFmtId="184" fontId="77" fillId="18" borderId="19" xfId="0" applyNumberFormat="1" applyFont="1" applyFill="1" applyBorder="1" applyAlignment="1">
      <alignment horizontal="center" vertical="center" wrapText="1"/>
    </xf>
    <xf numFmtId="188" fontId="77" fillId="0" borderId="0" xfId="0" applyNumberFormat="1" applyFont="1" applyFill="1" applyAlignment="1">
      <alignment horizontal="center" vertical="center" wrapText="1"/>
    </xf>
    <xf numFmtId="197" fontId="77" fillId="0" borderId="0" xfId="0" applyNumberFormat="1" applyFont="1" applyAlignment="1">
      <alignment horizontal="right" wrapText="1"/>
    </xf>
    <xf numFmtId="171" fontId="83" fillId="0" borderId="19" xfId="0" applyNumberFormat="1" applyFont="1" applyFill="1" applyBorder="1" applyAlignment="1">
      <alignment horizontal="right" wrapText="1"/>
    </xf>
    <xf numFmtId="181" fontId="83" fillId="29" borderId="16" xfId="0" applyNumberFormat="1" applyFont="1" applyFill="1" applyBorder="1" applyAlignment="1">
      <alignment wrapText="1"/>
    </xf>
    <xf numFmtId="181" fontId="79" fillId="29" borderId="0" xfId="0" applyNumberFormat="1" applyFont="1" applyFill="1" applyAlignment="1">
      <alignment vertical="center" wrapText="1"/>
    </xf>
    <xf numFmtId="171" fontId="91" fillId="27" borderId="0" xfId="0" applyNumberFormat="1" applyFont="1" applyFill="1" applyAlignment="1">
      <alignment horizontal="right" vertical="center" wrapText="1"/>
    </xf>
    <xf numFmtId="171" fontId="91" fillId="0" borderId="0" xfId="0" applyNumberFormat="1" applyFont="1" applyAlignment="1">
      <alignment horizontal="right" vertical="center" wrapText="1"/>
    </xf>
    <xf numFmtId="181" fontId="91" fillId="29" borderId="0" xfId="0" applyNumberFormat="1" applyFont="1" applyFill="1" applyAlignment="1">
      <alignment horizontal="right" vertical="center" wrapText="1"/>
    </xf>
    <xf numFmtId="171" fontId="91" fillId="27" borderId="23" xfId="0" applyNumberFormat="1" applyFont="1" applyFill="1" applyBorder="1" applyAlignment="1">
      <alignment horizontal="right" vertical="center" wrapText="1"/>
    </xf>
    <xf numFmtId="171" fontId="91" fillId="0" borderId="23" xfId="0" applyNumberFormat="1" applyFont="1" applyBorder="1" applyAlignment="1">
      <alignment horizontal="right" vertical="center" wrapText="1"/>
    </xf>
    <xf numFmtId="181" fontId="91" fillId="29" borderId="23" xfId="0" applyNumberFormat="1" applyFont="1" applyFill="1" applyBorder="1" applyAlignment="1">
      <alignment horizontal="right" vertical="center" wrapText="1"/>
    </xf>
    <xf numFmtId="181" fontId="83" fillId="29" borderId="19" xfId="0" applyNumberFormat="1" applyFont="1" applyFill="1" applyBorder="1" applyAlignment="1">
      <alignment horizontal="right" vertical="center" wrapText="1"/>
    </xf>
    <xf numFmtId="171" fontId="96" fillId="32" borderId="19" xfId="0" applyNumberFormat="1" applyFont="1" applyFill="1" applyBorder="1" applyAlignment="1">
      <alignment horizontal="right" vertical="center" wrapText="1"/>
    </xf>
    <xf numFmtId="171" fontId="96" fillId="29" borderId="19" xfId="0" applyNumberFormat="1" applyFont="1" applyFill="1" applyBorder="1" applyAlignment="1">
      <alignment horizontal="right" vertical="center" wrapText="1"/>
    </xf>
    <xf numFmtId="171" fontId="96" fillId="0" borderId="19" xfId="0" applyNumberFormat="1" applyFont="1" applyFill="1" applyBorder="1" applyAlignment="1">
      <alignment horizontal="right" vertical="center" wrapText="1"/>
    </xf>
    <xf numFmtId="171" fontId="83" fillId="29" borderId="19" xfId="0" applyNumberFormat="1" applyFont="1" applyFill="1" applyBorder="1" applyAlignment="1">
      <alignment horizontal="right" vertical="center" wrapText="1"/>
    </xf>
    <xf numFmtId="171" fontId="96" fillId="0" borderId="10" xfId="0" applyNumberFormat="1" applyFont="1" applyFill="1" applyBorder="1" applyAlignment="1">
      <alignment horizontal="center" vertical="center" wrapText="1"/>
    </xf>
    <xf numFmtId="171" fontId="96" fillId="32" borderId="10" xfId="0" applyNumberFormat="1" applyFont="1" applyFill="1" applyBorder="1" applyAlignment="1">
      <alignment horizontal="center" vertical="center" wrapText="1"/>
    </xf>
    <xf numFmtId="199" fontId="92" fillId="0" borderId="0" xfId="160" applyNumberFormat="1" applyFont="1" applyAlignment="1">
      <alignment horizontal="center" vertical="center" wrapText="1"/>
    </xf>
    <xf numFmtId="199" fontId="92" fillId="0" borderId="67" xfId="160" applyNumberFormat="1" applyFont="1" applyBorder="1" applyAlignment="1">
      <alignment horizontal="center" vertical="center" wrapText="1"/>
    </xf>
    <xf numFmtId="199" fontId="92" fillId="0" borderId="68" xfId="160" applyNumberFormat="1" applyFont="1" applyBorder="1" applyAlignment="1">
      <alignment horizontal="center" vertical="center" wrapText="1"/>
    </xf>
    <xf numFmtId="181" fontId="96" fillId="0" borderId="10" xfId="0" applyNumberFormat="1" applyFont="1" applyFill="1" applyBorder="1" applyAlignment="1">
      <alignment horizontal="center" vertical="center" wrapText="1"/>
    </xf>
    <xf numFmtId="181" fontId="162" fillId="0" borderId="10" xfId="0" applyNumberFormat="1" applyFont="1" applyFill="1" applyBorder="1" applyAlignment="1">
      <alignment horizontal="center" vertical="center" wrapText="1"/>
    </xf>
    <xf numFmtId="181" fontId="77" fillId="0" borderId="0" xfId="0" applyNumberFormat="1" applyFont="1" applyFill="1" applyBorder="1" applyAlignment="1">
      <alignment horizontal="center" vertical="center" wrapText="1"/>
    </xf>
    <xf numFmtId="181" fontId="77" fillId="0" borderId="67" xfId="0" applyNumberFormat="1" applyFont="1" applyFill="1" applyBorder="1" applyAlignment="1">
      <alignment horizontal="center" vertical="center" wrapText="1"/>
    </xf>
    <xf numFmtId="3" fontId="155" fillId="32" borderId="68" xfId="160" applyNumberFormat="1" applyFont="1" applyFill="1" applyBorder="1" applyAlignment="1">
      <alignment horizontal="center" vertical="center" wrapText="1"/>
    </xf>
    <xf numFmtId="3" fontId="155" fillId="0" borderId="68" xfId="160" applyNumberFormat="1" applyFont="1" applyBorder="1" applyAlignment="1">
      <alignment horizontal="center" vertical="center" wrapText="1"/>
    </xf>
    <xf numFmtId="3" fontId="74" fillId="0" borderId="68" xfId="160" applyNumberFormat="1" applyFont="1" applyBorder="1" applyAlignment="1">
      <alignment horizontal="center" vertical="center" wrapText="1"/>
    </xf>
    <xf numFmtId="171" fontId="77" fillId="32" borderId="67" xfId="0" applyNumberFormat="1" applyFont="1" applyFill="1" applyBorder="1" applyAlignment="1">
      <alignment horizontal="center" vertical="center" wrapText="1"/>
    </xf>
    <xf numFmtId="171" fontId="77" fillId="0" borderId="67" xfId="0" applyNumberFormat="1" applyFont="1" applyFill="1" applyBorder="1" applyAlignment="1">
      <alignment horizontal="center" vertical="center" wrapText="1"/>
    </xf>
    <xf numFmtId="171" fontId="77" fillId="18" borderId="67" xfId="0" applyNumberFormat="1" applyFont="1" applyFill="1" applyBorder="1" applyAlignment="1">
      <alignment horizontal="center" vertical="center" wrapText="1"/>
    </xf>
    <xf numFmtId="181" fontId="77" fillId="18" borderId="67" xfId="0" applyNumberFormat="1" applyFont="1" applyFill="1" applyBorder="1" applyAlignment="1">
      <alignment horizontal="center" vertical="center" wrapText="1"/>
    </xf>
    <xf numFmtId="181" fontId="163" fillId="0" borderId="0" xfId="0" applyNumberFormat="1" applyFont="1" applyFill="1" applyBorder="1" applyAlignment="1">
      <alignment horizontal="center" vertical="center" wrapText="1"/>
    </xf>
    <xf numFmtId="181" fontId="83" fillId="18" borderId="67" xfId="0" applyNumberFormat="1" applyFont="1" applyFill="1" applyBorder="1" applyAlignment="1">
      <alignment horizontal="center" vertical="center" wrapText="1"/>
    </xf>
    <xf numFmtId="0" fontId="164" fillId="33" borderId="0" xfId="0" applyFont="1" applyFill="1" applyAlignment="1">
      <alignment horizontal="right" wrapText="1"/>
    </xf>
    <xf numFmtId="0" fontId="164" fillId="29" borderId="16" xfId="0" applyFont="1" applyFill="1" applyBorder="1" applyAlignment="1">
      <alignment horizontal="right" wrapText="1"/>
    </xf>
    <xf numFmtId="0" fontId="164" fillId="29" borderId="0" xfId="0" applyFont="1" applyFill="1" applyAlignment="1">
      <alignment horizontal="right" wrapText="1"/>
    </xf>
    <xf numFmtId="181" fontId="96" fillId="18" borderId="0" xfId="0" applyNumberFormat="1" applyFont="1" applyFill="1" applyAlignment="1">
      <alignment horizontal="right" vertical="center" wrapText="1"/>
    </xf>
    <xf numFmtId="181" fontId="96" fillId="32" borderId="0" xfId="0" applyNumberFormat="1" applyFont="1" applyFill="1" applyAlignment="1">
      <alignment horizontal="right" vertical="center" wrapText="1"/>
    </xf>
    <xf numFmtId="191" fontId="74" fillId="29" borderId="0" xfId="0" applyNumberFormat="1" applyFont="1" applyFill="1" applyAlignment="1">
      <alignment horizontal="right" vertical="center" wrapText="1"/>
    </xf>
    <xf numFmtId="0" fontId="91" fillId="29" borderId="0" xfId="0" applyFont="1" applyFill="1" applyAlignment="1">
      <alignment horizontal="left" wrapText="1" indent="2"/>
    </xf>
    <xf numFmtId="0" fontId="81" fillId="29" borderId="0" xfId="0" applyFont="1" applyFill="1" applyAlignment="1">
      <alignment horizontal="left" wrapText="1" indent="2"/>
    </xf>
    <xf numFmtId="175" fontId="92" fillId="0" borderId="0" xfId="0" applyNumberFormat="1" applyFont="1" applyFill="1" applyAlignment="1">
      <alignment horizontal="right" vertical="center" wrapText="1"/>
    </xf>
    <xf numFmtId="178" fontId="92" fillId="0" borderId="19" xfId="0" applyNumberFormat="1" applyFont="1" applyFill="1" applyBorder="1" applyAlignment="1">
      <alignment horizontal="right" vertical="center" wrapText="1"/>
    </xf>
    <xf numFmtId="0" fontId="79" fillId="0" borderId="0" xfId="0" applyFont="1" applyFill="1" applyAlignment="1">
      <alignment horizontal="right" vertical="center" wrapText="1"/>
    </xf>
    <xf numFmtId="0" fontId="79" fillId="0" borderId="21" xfId="0" applyFont="1" applyFill="1" applyBorder="1" applyAlignment="1">
      <alignment horizontal="right" vertical="center" wrapText="1"/>
    </xf>
    <xf numFmtId="199" fontId="154" fillId="0" borderId="60" xfId="0" applyNumberFormat="1" applyFont="1" applyBorder="1" applyAlignment="1">
      <alignment horizontal="right" vertical="center" wrapText="1"/>
    </xf>
    <xf numFmtId="199" fontId="96" fillId="32" borderId="60" xfId="0" applyNumberFormat="1" applyFont="1" applyFill="1" applyBorder="1" applyAlignment="1">
      <alignment horizontal="right" vertical="center" wrapText="1"/>
    </xf>
    <xf numFmtId="0" fontId="116" fillId="0" borderId="0" xfId="44" applyFont="1" applyAlignment="1">
      <alignment horizontal="left" wrapText="1" indent="2"/>
    </xf>
    <xf numFmtId="0" fontId="116" fillId="0" borderId="0" xfId="44" applyFont="1" applyAlignment="1">
      <alignment wrapText="1"/>
    </xf>
    <xf numFmtId="0" fontId="54" fillId="17" borderId="0" xfId="0" applyFont="1" applyFill="1"/>
    <xf numFmtId="0" fontId="167" fillId="0" borderId="0" xfId="0" applyFont="1"/>
    <xf numFmtId="0" fontId="114" fillId="18" borderId="0" xfId="102" applyFont="1" applyFill="1" applyBorder="1" applyAlignment="1" applyProtection="1"/>
    <xf numFmtId="0" fontId="74" fillId="18" borderId="0" xfId="102" applyFont="1" applyFill="1" applyBorder="1" applyAlignment="1" applyProtection="1"/>
    <xf numFmtId="0" fontId="74" fillId="18" borderId="0" xfId="102" applyFont="1" applyFill="1" applyBorder="1" applyAlignment="1" applyProtection="1">
      <alignment horizontal="left" indent="1"/>
    </xf>
    <xf numFmtId="0" fontId="76" fillId="18" borderId="0" xfId="0" applyFont="1" applyFill="1" applyAlignment="1">
      <alignment horizontal="left" wrapText="1" indent="4"/>
    </xf>
    <xf numFmtId="0" fontId="77" fillId="0" borderId="0" xfId="0" applyFont="1" applyAlignment="1">
      <alignment horizontal="left" wrapText="1" indent="2"/>
    </xf>
    <xf numFmtId="0" fontId="162" fillId="29" borderId="21" xfId="0" applyFont="1" applyFill="1" applyBorder="1" applyAlignment="1">
      <alignment horizontal="left" vertical="center" wrapText="1" indent="2"/>
    </xf>
    <xf numFmtId="0" fontId="74" fillId="29" borderId="23" xfId="0" applyFont="1" applyFill="1" applyBorder="1" applyAlignment="1">
      <alignment horizontal="left" vertical="center" wrapText="1" indent="2"/>
    </xf>
    <xf numFmtId="0" fontId="74" fillId="29" borderId="0" xfId="0" applyFont="1" applyFill="1" applyAlignment="1">
      <alignment horizontal="left" vertical="center" wrapText="1" indent="4"/>
    </xf>
    <xf numFmtId="0" fontId="74" fillId="29" borderId="0" xfId="0" applyFont="1" applyFill="1" applyAlignment="1">
      <alignment horizontal="left" vertical="center" wrapText="1" indent="2"/>
    </xf>
    <xf numFmtId="0" fontId="74" fillId="29" borderId="9" xfId="0" applyFont="1" applyFill="1" applyBorder="1" applyAlignment="1">
      <alignment horizontal="left" vertical="center" wrapText="1" indent="4"/>
    </xf>
    <xf numFmtId="0" fontId="81" fillId="29" borderId="21" xfId="0" applyFont="1" applyFill="1" applyBorder="1" applyAlignment="1">
      <alignment horizontal="left" vertical="center" wrapText="1"/>
    </xf>
    <xf numFmtId="0" fontId="76" fillId="29" borderId="16" xfId="0" quotePrefix="1" applyFont="1" applyFill="1" applyBorder="1" applyAlignment="1">
      <alignment horizontal="left" vertical="center" wrapText="1" indent="1"/>
    </xf>
    <xf numFmtId="0" fontId="1" fillId="0" borderId="0" xfId="0" applyFont="1"/>
    <xf numFmtId="0" fontId="81" fillId="29" borderId="35" xfId="0" applyFont="1" applyFill="1" applyBorder="1" applyAlignment="1">
      <alignment horizontal="center" vertical="center" wrapText="1"/>
    </xf>
    <xf numFmtId="0" fontId="123" fillId="18" borderId="0" xfId="38" applyFont="1" applyFill="1" applyAlignment="1">
      <alignment horizontal="left" indent="2"/>
    </xf>
    <xf numFmtId="0" fontId="76" fillId="0" borderId="0" xfId="0" applyFont="1" applyFill="1" applyAlignment="1">
      <alignment horizontal="left" wrapText="1" indent="2"/>
    </xf>
    <xf numFmtId="0" fontId="76" fillId="0" borderId="0" xfId="0" applyFont="1" applyFill="1" applyAlignment="1">
      <alignment horizontal="left" vertical="center" wrapText="1" indent="3"/>
    </xf>
    <xf numFmtId="0" fontId="76" fillId="0" borderId="0" xfId="0" applyFont="1" applyFill="1" applyAlignment="1">
      <alignment horizontal="left" vertical="center" wrapText="1" indent="2"/>
    </xf>
    <xf numFmtId="0" fontId="100" fillId="33" borderId="23" xfId="0" applyFont="1" applyFill="1" applyBorder="1" applyAlignment="1">
      <alignment horizontal="left" wrapText="1" indent="2"/>
    </xf>
    <xf numFmtId="0" fontId="100" fillId="33" borderId="0" xfId="0" applyFont="1" applyFill="1" applyAlignment="1">
      <alignment horizontal="left" wrapText="1" indent="2"/>
    </xf>
    <xf numFmtId="0" fontId="81" fillId="18" borderId="0" xfId="0" applyFont="1" applyFill="1" applyAlignment="1">
      <alignment horizontal="left" wrapText="1" indent="2"/>
    </xf>
    <xf numFmtId="0" fontId="81" fillId="18" borderId="21" xfId="0" applyFont="1" applyFill="1" applyBorder="1" applyAlignment="1">
      <alignment horizontal="left" wrapText="1" indent="2"/>
    </xf>
    <xf numFmtId="0" fontId="81" fillId="18" borderId="0" xfId="0" applyFont="1" applyFill="1" applyAlignment="1">
      <alignment wrapText="1"/>
    </xf>
    <xf numFmtId="0" fontId="81" fillId="18" borderId="21" xfId="0" applyFont="1" applyFill="1" applyBorder="1" applyAlignment="1">
      <alignment horizontal="left" vertical="center" wrapText="1" indent="2"/>
    </xf>
    <xf numFmtId="0" fontId="96" fillId="18" borderId="0" xfId="0" applyFont="1" applyFill="1" applyAlignment="1">
      <alignment vertical="center" wrapText="1"/>
    </xf>
    <xf numFmtId="2" fontId="77" fillId="0" borderId="0" xfId="0" applyNumberFormat="1" applyFont="1" applyFill="1" applyAlignment="1">
      <alignment horizontal="right" vertical="center" wrapText="1"/>
    </xf>
    <xf numFmtId="193" fontId="77" fillId="29" borderId="61" xfId="0" applyNumberFormat="1" applyFont="1" applyFill="1" applyBorder="1" applyAlignment="1">
      <alignment horizontal="right" wrapText="1" indent="1"/>
    </xf>
    <xf numFmtId="181" fontId="101" fillId="29" borderId="19" xfId="0" applyNumberFormat="1" applyFont="1" applyFill="1" applyBorder="1" applyAlignment="1">
      <alignment horizontal="right" vertical="center" wrapText="1"/>
    </xf>
    <xf numFmtId="171" fontId="77" fillId="29" borderId="19" xfId="0" applyNumberFormat="1" applyFont="1" applyFill="1" applyBorder="1" applyAlignment="1">
      <alignment horizontal="right" wrapText="1"/>
    </xf>
    <xf numFmtId="0" fontId="132" fillId="0" borderId="0" xfId="0" applyFont="1" applyAlignment="1">
      <alignment horizontal="left" vertical="center" wrapText="1"/>
    </xf>
    <xf numFmtId="0" fontId="116" fillId="0" borderId="0" xfId="44" applyFont="1" applyAlignment="1">
      <alignment horizontal="left" indent="2"/>
    </xf>
    <xf numFmtId="0" fontId="96" fillId="18" borderId="0" xfId="0" applyFont="1" applyFill="1" applyAlignment="1">
      <alignment horizontal="right" wrapText="1"/>
    </xf>
    <xf numFmtId="0" fontId="96" fillId="18" borderId="48" xfId="0" applyFont="1" applyFill="1" applyBorder="1" applyAlignment="1">
      <alignment horizontal="right" wrapText="1"/>
    </xf>
    <xf numFmtId="0" fontId="96" fillId="18" borderId="0" xfId="0" applyFont="1" applyFill="1" applyAlignment="1">
      <alignment horizontal="right" vertical="center" wrapText="1"/>
    </xf>
    <xf numFmtId="0" fontId="96" fillId="18" borderId="48" xfId="0" applyFont="1" applyFill="1" applyBorder="1" applyAlignment="1">
      <alignment horizontal="right" vertical="center" wrapText="1"/>
    </xf>
    <xf numFmtId="0" fontId="126" fillId="29" borderId="0" xfId="0" applyFont="1" applyFill="1" applyAlignment="1">
      <alignment horizontal="left" vertical="center" wrapText="1" indent="1"/>
    </xf>
    <xf numFmtId="0" fontId="128" fillId="18" borderId="0" xfId="0" applyFont="1" applyFill="1" applyAlignment="1">
      <alignment horizontal="left" wrapText="1" indent="2"/>
    </xf>
    <xf numFmtId="0" fontId="129" fillId="18" borderId="48" xfId="0" applyFont="1" applyFill="1" applyBorder="1" applyAlignment="1">
      <alignment horizontal="left" wrapText="1" indent="2"/>
    </xf>
    <xf numFmtId="0" fontId="0" fillId="18" borderId="48" xfId="0" applyFill="1" applyBorder="1" applyAlignment="1">
      <alignment horizontal="left" wrapText="1" indent="2"/>
    </xf>
    <xf numFmtId="0" fontId="96" fillId="18" borderId="19" xfId="0" applyFont="1" applyFill="1" applyBorder="1" applyAlignment="1">
      <alignment horizontal="center" vertical="center" wrapText="1"/>
    </xf>
    <xf numFmtId="0" fontId="134" fillId="0" borderId="0" xfId="44" applyFont="1" applyAlignment="1">
      <alignment horizontal="left" vertical="center" wrapText="1"/>
    </xf>
    <xf numFmtId="0" fontId="96" fillId="18" borderId="21" xfId="0" applyFont="1" applyFill="1" applyBorder="1" applyAlignment="1">
      <alignment horizontal="right" vertical="center" wrapText="1"/>
    </xf>
    <xf numFmtId="190" fontId="75" fillId="33" borderId="0" xfId="0" applyNumberFormat="1" applyFont="1" applyFill="1" applyAlignment="1">
      <alignment horizontal="center" vertical="center" wrapText="1"/>
    </xf>
    <xf numFmtId="0" fontId="75" fillId="33" borderId="0" xfId="0" applyFont="1" applyFill="1" applyAlignment="1">
      <alignment horizontal="center" vertical="center" wrapText="1"/>
    </xf>
    <xf numFmtId="0" fontId="118" fillId="0" borderId="0" xfId="0" applyFont="1" applyAlignment="1">
      <alignment horizontal="left" vertical="center" wrapText="1" indent="2"/>
    </xf>
    <xf numFmtId="171" fontId="75" fillId="33" borderId="16" xfId="0" applyNumberFormat="1" applyFont="1" applyFill="1" applyBorder="1" applyAlignment="1">
      <alignment horizontal="center" vertical="center" wrapText="1"/>
    </xf>
    <xf numFmtId="0" fontId="75" fillId="33" borderId="16" xfId="0" applyFont="1" applyFill="1" applyBorder="1" applyAlignment="1">
      <alignment horizontal="center" vertical="center" wrapText="1"/>
    </xf>
    <xf numFmtId="189" fontId="75" fillId="33" borderId="0" xfId="0" applyNumberFormat="1" applyFont="1" applyFill="1" applyAlignment="1">
      <alignment horizontal="center" vertical="center" wrapText="1"/>
    </xf>
    <xf numFmtId="0" fontId="96" fillId="29" borderId="20" xfId="0" applyFont="1" applyFill="1" applyBorder="1" applyAlignment="1">
      <alignment horizontal="center" wrapText="1"/>
    </xf>
    <xf numFmtId="0" fontId="96" fillId="29" borderId="0" xfId="0" applyFont="1" applyFill="1" applyBorder="1" applyAlignment="1">
      <alignment horizontal="center" wrapText="1"/>
    </xf>
    <xf numFmtId="0" fontId="96" fillId="29" borderId="17" xfId="0" applyFont="1" applyFill="1" applyBorder="1" applyAlignment="1">
      <alignment horizontal="center" wrapText="1"/>
    </xf>
    <xf numFmtId="0" fontId="96" fillId="29" borderId="0" xfId="0" applyFont="1" applyFill="1" applyAlignment="1">
      <alignment horizontal="center" wrapText="1"/>
    </xf>
    <xf numFmtId="0" fontId="28" fillId="18" borderId="0" xfId="45" applyFont="1" applyFill="1" applyAlignment="1">
      <alignment horizontal="left" vertical="center" wrapText="1" indent="1"/>
    </xf>
    <xf numFmtId="0" fontId="121" fillId="18" borderId="0" xfId="0" applyFont="1" applyFill="1" applyAlignment="1">
      <alignment horizontal="right" vertical="center" wrapText="1"/>
    </xf>
    <xf numFmtId="0" fontId="121" fillId="18" borderId="21" xfId="0" applyFont="1" applyFill="1" applyBorder="1" applyAlignment="1">
      <alignment horizontal="right" vertical="center" wrapText="1"/>
    </xf>
    <xf numFmtId="0" fontId="118" fillId="18" borderId="0" xfId="45" applyFont="1" applyFill="1" applyAlignment="1">
      <alignment horizontal="left" vertical="center" wrapText="1" indent="2"/>
    </xf>
    <xf numFmtId="0" fontId="161" fillId="35" borderId="0" xfId="67" applyFont="1" applyFill="1" applyAlignment="1">
      <alignment horizontal="center" vertical="center" wrapText="1"/>
    </xf>
    <xf numFmtId="0" fontId="145" fillId="0" borderId="23" xfId="160" applyFont="1" applyBorder="1" applyAlignment="1">
      <alignment horizontal="left" vertical="center" wrapText="1"/>
    </xf>
    <xf numFmtId="0" fontId="96" fillId="29" borderId="0" xfId="160" applyFont="1" applyFill="1" applyAlignment="1">
      <alignment horizontal="right" vertical="center" wrapText="1"/>
    </xf>
    <xf numFmtId="0" fontId="96" fillId="29" borderId="21" xfId="160" applyFont="1" applyFill="1" applyBorder="1" applyAlignment="1">
      <alignment horizontal="right" vertical="center" wrapText="1"/>
    </xf>
    <xf numFmtId="0" fontId="96" fillId="18" borderId="0" xfId="160" applyFont="1" applyFill="1" applyAlignment="1">
      <alignment horizontal="center" vertical="center" wrapText="1"/>
    </xf>
    <xf numFmtId="0" fontId="96" fillId="18" borderId="21" xfId="160" applyFont="1" applyFill="1" applyBorder="1" applyAlignment="1">
      <alignment horizontal="center" vertical="center" wrapText="1"/>
    </xf>
    <xf numFmtId="0" fontId="96" fillId="18" borderId="0" xfId="160" applyFont="1" applyFill="1" applyAlignment="1">
      <alignment horizontal="right" vertical="center" wrapText="1"/>
    </xf>
    <xf numFmtId="0" fontId="96" fillId="18" borderId="21" xfId="160" applyFont="1" applyFill="1" applyBorder="1" applyAlignment="1">
      <alignment horizontal="right" vertical="center" wrapText="1"/>
    </xf>
    <xf numFmtId="0" fontId="96" fillId="18" borderId="0" xfId="0" applyFont="1" applyFill="1" applyAlignment="1">
      <alignment horizontal="center" vertical="center" wrapText="1"/>
    </xf>
    <xf numFmtId="0" fontId="96" fillId="18" borderId="21" xfId="0" applyFont="1" applyFill="1" applyBorder="1" applyAlignment="1">
      <alignment horizontal="center" vertical="center" wrapText="1"/>
    </xf>
    <xf numFmtId="0" fontId="118" fillId="0" borderId="0" xfId="160" quotePrefix="1" applyFont="1" applyAlignment="1">
      <alignment horizontal="left" vertical="center" wrapText="1"/>
    </xf>
    <xf numFmtId="169" fontId="96" fillId="29" borderId="0" xfId="0" applyNumberFormat="1" applyFont="1" applyFill="1" applyAlignment="1">
      <alignment horizontal="right" vertical="center" wrapText="1"/>
    </xf>
    <xf numFmtId="169" fontId="96" fillId="29" borderId="21" xfId="0" applyNumberFormat="1" applyFont="1" applyFill="1" applyBorder="1" applyAlignment="1">
      <alignment horizontal="right" vertical="center" wrapText="1"/>
    </xf>
    <xf numFmtId="0" fontId="118" fillId="0" borderId="0" xfId="38" applyFont="1" applyAlignment="1">
      <alignment horizontal="left" vertical="top" wrapText="1" indent="2"/>
    </xf>
    <xf numFmtId="0" fontId="96" fillId="29" borderId="0" xfId="0" applyFont="1" applyFill="1" applyAlignment="1">
      <alignment horizontal="right" vertical="center" wrapText="1"/>
    </xf>
    <xf numFmtId="0" fontId="96" fillId="29" borderId="21" xfId="0" applyFont="1" applyFill="1" applyBorder="1" applyAlignment="1">
      <alignment horizontal="right" vertical="center" wrapText="1"/>
    </xf>
    <xf numFmtId="0" fontId="57" fillId="0" borderId="0" xfId="0" applyFont="1" applyAlignment="1">
      <alignment horizontal="left" vertical="center" wrapText="1" indent="2"/>
    </xf>
    <xf numFmtId="202" fontId="96" fillId="29" borderId="34" xfId="0" applyNumberFormat="1" applyFont="1" applyFill="1" applyBorder="1" applyAlignment="1">
      <alignment horizontal="center" wrapText="1"/>
    </xf>
    <xf numFmtId="0" fontId="96" fillId="29" borderId="34" xfId="0" applyFont="1" applyFill="1" applyBorder="1" applyAlignment="1">
      <alignment horizontal="center" wrapText="1"/>
    </xf>
    <xf numFmtId="0" fontId="81" fillId="29" borderId="34" xfId="0" applyFont="1" applyFill="1" applyBorder="1" applyAlignment="1">
      <alignment horizontal="center" wrapText="1"/>
    </xf>
    <xf numFmtId="0" fontId="81" fillId="29" borderId="38" xfId="0" applyFont="1" applyFill="1" applyBorder="1" applyAlignment="1">
      <alignment horizontal="center" wrapText="1"/>
    </xf>
    <xf numFmtId="0" fontId="81" fillId="29" borderId="39" xfId="0" applyFont="1" applyFill="1" applyBorder="1" applyAlignment="1">
      <alignment horizontal="center" wrapText="1"/>
    </xf>
    <xf numFmtId="169" fontId="81" fillId="18" borderId="0" xfId="0" applyNumberFormat="1" applyFont="1" applyFill="1" applyAlignment="1">
      <alignment horizontal="center" wrapText="1"/>
    </xf>
    <xf numFmtId="0" fontId="81" fillId="18" borderId="0" xfId="0" applyFont="1" applyFill="1" applyAlignment="1">
      <alignment horizontal="center" vertical="center" wrapText="1"/>
    </xf>
    <xf numFmtId="0" fontId="81" fillId="18" borderId="21" xfId="0" applyFont="1" applyFill="1" applyBorder="1" applyAlignment="1">
      <alignment horizontal="center" vertical="center" wrapText="1"/>
    </xf>
    <xf numFmtId="169" fontId="81" fillId="29" borderId="0" xfId="0" applyNumberFormat="1" applyFont="1" applyFill="1" applyAlignment="1">
      <alignment horizontal="center" wrapText="1"/>
    </xf>
    <xf numFmtId="0" fontId="126" fillId="0" borderId="0" xfId="0" applyFont="1" applyAlignment="1">
      <alignment horizontal="left" vertical="center" wrapText="1" indent="1"/>
    </xf>
    <xf numFmtId="0" fontId="118" fillId="0" borderId="0" xfId="0" applyFont="1" applyAlignment="1">
      <alignment horizontal="left" vertical="center" wrapText="1" indent="1"/>
    </xf>
    <xf numFmtId="0" fontId="91" fillId="29" borderId="0" xfId="0" applyFont="1" applyFill="1" applyAlignment="1">
      <alignment horizontal="left" wrapText="1" indent="2"/>
    </xf>
    <xf numFmtId="0" fontId="91" fillId="29" borderId="46" xfId="0" applyFont="1" applyFill="1" applyBorder="1" applyAlignment="1">
      <alignment horizontal="left" wrapText="1" indent="2"/>
    </xf>
    <xf numFmtId="169" fontId="96" fillId="29" borderId="48" xfId="0" applyNumberFormat="1" applyFont="1" applyFill="1" applyBorder="1" applyAlignment="1">
      <alignment horizontal="right" vertical="center" wrapText="1"/>
    </xf>
    <xf numFmtId="0" fontId="81" fillId="29" borderId="34" xfId="56" applyFont="1" applyFill="1" applyBorder="1" applyAlignment="1">
      <alignment horizontal="center" vertical="center" wrapText="1"/>
    </xf>
    <xf numFmtId="0" fontId="91" fillId="29" borderId="21" xfId="0" applyFont="1" applyFill="1" applyBorder="1" applyAlignment="1">
      <alignment horizontal="left" wrapText="1" indent="2"/>
    </xf>
    <xf numFmtId="0" fontId="91" fillId="29" borderId="48" xfId="0" applyFont="1" applyFill="1" applyBorder="1" applyAlignment="1">
      <alignment horizontal="left" wrapText="1" indent="2"/>
    </xf>
    <xf numFmtId="0" fontId="126" fillId="18" borderId="0" xfId="0" applyFont="1" applyFill="1" applyAlignment="1">
      <alignment horizontal="left" vertical="center" wrapText="1"/>
    </xf>
    <xf numFmtId="0" fontId="81" fillId="29" borderId="0" xfId="0" applyFont="1" applyFill="1" applyAlignment="1">
      <alignment horizontal="left" wrapText="1" indent="2"/>
    </xf>
    <xf numFmtId="0" fontId="81" fillId="29" borderId="46" xfId="0" applyFont="1" applyFill="1" applyBorder="1" applyAlignment="1">
      <alignment horizontal="left" wrapText="1" indent="2"/>
    </xf>
    <xf numFmtId="0" fontId="168" fillId="0" borderId="0" xfId="0" applyFont="1" applyAlignment="1">
      <alignment horizontal="left" vertical="center" wrapText="1"/>
    </xf>
  </cellXfs>
  <cellStyles count="162">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Énfasis1 2" xfId="103" xr:uid="{00000000-0005-0000-0000-000006000000}"/>
    <cellStyle name="20% - Énfasis2 2" xfId="104" xr:uid="{00000000-0005-0000-0000-000007000000}"/>
    <cellStyle name="20% - Énfasis3 2" xfId="105" xr:uid="{00000000-0005-0000-0000-000008000000}"/>
    <cellStyle name="20% - Énfasis4 2" xfId="106" xr:uid="{00000000-0005-0000-0000-000009000000}"/>
    <cellStyle name="20% - Énfasis5 2" xfId="107" xr:uid="{00000000-0005-0000-0000-00000A000000}"/>
    <cellStyle name="20% - Énfasis6 2" xfId="108" xr:uid="{00000000-0005-0000-0000-00000B000000}"/>
    <cellStyle name="40% - Accent1" xfId="7" xr:uid="{00000000-0005-0000-0000-00000C000000}"/>
    <cellStyle name="40% - Accent2" xfId="8" xr:uid="{00000000-0005-0000-0000-00000D000000}"/>
    <cellStyle name="40% - Accent3" xfId="9" xr:uid="{00000000-0005-0000-0000-00000E000000}"/>
    <cellStyle name="40% - Accent4" xfId="10" xr:uid="{00000000-0005-0000-0000-00000F000000}"/>
    <cellStyle name="40% - Accent5" xfId="11" xr:uid="{00000000-0005-0000-0000-000010000000}"/>
    <cellStyle name="40% - Accent6" xfId="12" xr:uid="{00000000-0005-0000-0000-000011000000}"/>
    <cellStyle name="40% - Énfasis1 2" xfId="109" xr:uid="{00000000-0005-0000-0000-000012000000}"/>
    <cellStyle name="40% - Énfasis2 2" xfId="110" xr:uid="{00000000-0005-0000-0000-000013000000}"/>
    <cellStyle name="40% - Énfasis3 2" xfId="111" xr:uid="{00000000-0005-0000-0000-000014000000}"/>
    <cellStyle name="40% - Énfasis4 2" xfId="112" xr:uid="{00000000-0005-0000-0000-000015000000}"/>
    <cellStyle name="40% - Énfasis5 2" xfId="113" xr:uid="{00000000-0005-0000-0000-000016000000}"/>
    <cellStyle name="40% - Énfasis6 2" xfId="114" xr:uid="{00000000-0005-0000-0000-000017000000}"/>
    <cellStyle name="60% - Accent1" xfId="13" xr:uid="{00000000-0005-0000-0000-000018000000}"/>
    <cellStyle name="60% - Accent2" xfId="14" xr:uid="{00000000-0005-0000-0000-000019000000}"/>
    <cellStyle name="60% - Accent3" xfId="15" xr:uid="{00000000-0005-0000-0000-00001A000000}"/>
    <cellStyle name="60% - Accent4" xfId="16" xr:uid="{00000000-0005-0000-0000-00001B000000}"/>
    <cellStyle name="60% - Accent5" xfId="17" xr:uid="{00000000-0005-0000-0000-00001C000000}"/>
    <cellStyle name="60% - Accent6" xfId="18" xr:uid="{00000000-0005-0000-0000-00001D000000}"/>
    <cellStyle name="60% - Énfasis1 2" xfId="115" xr:uid="{00000000-0005-0000-0000-00001E000000}"/>
    <cellStyle name="60% - Énfasis2 2" xfId="116" xr:uid="{00000000-0005-0000-0000-00001F000000}"/>
    <cellStyle name="60% - Énfasis3 2" xfId="117" xr:uid="{00000000-0005-0000-0000-000020000000}"/>
    <cellStyle name="60% - Énfasis4 2" xfId="118" xr:uid="{00000000-0005-0000-0000-000021000000}"/>
    <cellStyle name="60% - Énfasis5 2" xfId="119" xr:uid="{00000000-0005-0000-0000-000022000000}"/>
    <cellStyle name="60% - Énfasis6 2" xfId="120" xr:uid="{00000000-0005-0000-0000-000023000000}"/>
    <cellStyle name="Accent1" xfId="19" xr:uid="{00000000-0005-0000-0000-000024000000}"/>
    <cellStyle name="Accent2" xfId="20" xr:uid="{00000000-0005-0000-0000-000025000000}"/>
    <cellStyle name="Accent3" xfId="21" xr:uid="{00000000-0005-0000-0000-000026000000}"/>
    <cellStyle name="Accent4" xfId="22" xr:uid="{00000000-0005-0000-0000-000027000000}"/>
    <cellStyle name="Accent5" xfId="23" xr:uid="{00000000-0005-0000-0000-000028000000}"/>
    <cellStyle name="Accent6" xfId="24" xr:uid="{00000000-0005-0000-0000-000029000000}"/>
    <cellStyle name="Bé" xfId="25" xr:uid="{00000000-0005-0000-0000-00002A000000}"/>
    <cellStyle name="Buena 2" xfId="121" xr:uid="{00000000-0005-0000-0000-00002B000000}"/>
    <cellStyle name="Càlcul" xfId="26" xr:uid="{00000000-0005-0000-0000-00002C000000}"/>
    <cellStyle name="Cálculo 2" xfId="122" xr:uid="{00000000-0005-0000-0000-00002D000000}"/>
    <cellStyle name="Cel·la de comprovació" xfId="27" xr:uid="{00000000-0005-0000-0000-00002E000000}"/>
    <cellStyle name="Cel·la enllaçada" xfId="28" xr:uid="{00000000-0005-0000-0000-00002F000000}"/>
    <cellStyle name="Celda de comprobación 2" xfId="123" xr:uid="{00000000-0005-0000-0000-000030000000}"/>
    <cellStyle name="Celda vinculada 2" xfId="124" xr:uid="{00000000-0005-0000-0000-000031000000}"/>
    <cellStyle name="Encabezado 4 2" xfId="125" xr:uid="{00000000-0005-0000-0000-000032000000}"/>
    <cellStyle name="Énfasis1 2" xfId="126" xr:uid="{00000000-0005-0000-0000-000033000000}"/>
    <cellStyle name="Énfasis2 2" xfId="127" xr:uid="{00000000-0005-0000-0000-000034000000}"/>
    <cellStyle name="Énfasis3 2" xfId="128" xr:uid="{00000000-0005-0000-0000-000035000000}"/>
    <cellStyle name="Énfasis4 2" xfId="129" xr:uid="{00000000-0005-0000-0000-000036000000}"/>
    <cellStyle name="Énfasis5 2" xfId="130" xr:uid="{00000000-0005-0000-0000-000037000000}"/>
    <cellStyle name="Énfasis6 2" xfId="131" xr:uid="{00000000-0005-0000-0000-000038000000}"/>
    <cellStyle name="Entrada 2" xfId="132" xr:uid="{00000000-0005-0000-0000-000039000000}"/>
    <cellStyle name="Euro" xfId="29" xr:uid="{00000000-0005-0000-0000-00003A000000}"/>
    <cellStyle name="Hipervínculo" xfId="102" builtinId="8"/>
    <cellStyle name="Incorrecte" xfId="30" xr:uid="{00000000-0005-0000-0000-00003C000000}"/>
    <cellStyle name="Incorrecto 2" xfId="133" xr:uid="{00000000-0005-0000-0000-00003D000000}"/>
    <cellStyle name="Millares 2" xfId="31" xr:uid="{00000000-0005-0000-0000-00003E000000}"/>
    <cellStyle name="Millares 3" xfId="32" xr:uid="{00000000-0005-0000-0000-00003F000000}"/>
    <cellStyle name="Neutral 2" xfId="134" xr:uid="{00000000-0005-0000-0000-000040000000}"/>
    <cellStyle name="No-definido" xfId="33" xr:uid="{00000000-0005-0000-0000-000041000000}"/>
    <cellStyle name="Normal" xfId="0" builtinId="0"/>
    <cellStyle name="Normal 10" xfId="34" xr:uid="{00000000-0005-0000-0000-000043000000}"/>
    <cellStyle name="Normal 11" xfId="35" xr:uid="{00000000-0005-0000-0000-000044000000}"/>
    <cellStyle name="Normal 12" xfId="36" xr:uid="{00000000-0005-0000-0000-000045000000}"/>
    <cellStyle name="Normal 13" xfId="37" xr:uid="{00000000-0005-0000-0000-000046000000}"/>
    <cellStyle name="Normal 14" xfId="38" xr:uid="{00000000-0005-0000-0000-000047000000}"/>
    <cellStyle name="Normal 15" xfId="39" xr:uid="{00000000-0005-0000-0000-000048000000}"/>
    <cellStyle name="Normal 16" xfId="40" xr:uid="{00000000-0005-0000-0000-000049000000}"/>
    <cellStyle name="Normal 16 2" xfId="41" xr:uid="{00000000-0005-0000-0000-00004A000000}"/>
    <cellStyle name="Normal 17" xfId="42" xr:uid="{00000000-0005-0000-0000-00004B000000}"/>
    <cellStyle name="Normal 17 2" xfId="43" xr:uid="{00000000-0005-0000-0000-00004C000000}"/>
    <cellStyle name="Normal 18" xfId="44" xr:uid="{00000000-0005-0000-0000-00004D000000}"/>
    <cellStyle name="Normal 18 2" xfId="45" xr:uid="{00000000-0005-0000-0000-00004E000000}"/>
    <cellStyle name="Normal 18 2 2" xfId="155" xr:uid="{760ABEA0-7F63-40BE-AF9B-D07D2412158E}"/>
    <cellStyle name="Normal 18 3" xfId="144" xr:uid="{00000000-0005-0000-0000-00004F000000}"/>
    <cellStyle name="Normal 18 4" xfId="101" xr:uid="{00000000-0005-0000-0000-000050000000}"/>
    <cellStyle name="Normal 19" xfId="46" xr:uid="{00000000-0005-0000-0000-000051000000}"/>
    <cellStyle name="Normal 2" xfId="47" xr:uid="{00000000-0005-0000-0000-000052000000}"/>
    <cellStyle name="Normal 2 2" xfId="48" xr:uid="{00000000-0005-0000-0000-000053000000}"/>
    <cellStyle name="Normal 2 2 2" xfId="49" xr:uid="{00000000-0005-0000-0000-000054000000}"/>
    <cellStyle name="Normal 2 2 3" xfId="50" xr:uid="{00000000-0005-0000-0000-000055000000}"/>
    <cellStyle name="Normal 2 3" xfId="51" xr:uid="{00000000-0005-0000-0000-000056000000}"/>
    <cellStyle name="Normal 2 4" xfId="52" xr:uid="{00000000-0005-0000-0000-000057000000}"/>
    <cellStyle name="Normal 2 5" xfId="53" xr:uid="{00000000-0005-0000-0000-000058000000}"/>
    <cellStyle name="Normal 20" xfId="54" xr:uid="{00000000-0005-0000-0000-000059000000}"/>
    <cellStyle name="Normal 20 3" xfId="146" xr:uid="{00000000-0005-0000-0000-00005A000000}"/>
    <cellStyle name="Normal 20 9" xfId="158" xr:uid="{CB97912F-1839-455B-879A-5C043BBF9E96}"/>
    <cellStyle name="Normal 21" xfId="160" xr:uid="{B62730B1-32FD-4C1A-ADBF-2C2FE395F753}"/>
    <cellStyle name="Normal 23" xfId="145" xr:uid="{00000000-0005-0000-0000-00005B000000}"/>
    <cellStyle name="Normal 26" xfId="55" xr:uid="{00000000-0005-0000-0000-00005C000000}"/>
    <cellStyle name="Normal 3" xfId="56" xr:uid="{00000000-0005-0000-0000-00005D000000}"/>
    <cellStyle name="Normal 3 2" xfId="57" xr:uid="{00000000-0005-0000-0000-00005E000000}"/>
    <cellStyle name="Normal 3 3" xfId="58" xr:uid="{00000000-0005-0000-0000-00005F000000}"/>
    <cellStyle name="Normal 3 4" xfId="59" xr:uid="{00000000-0005-0000-0000-000060000000}"/>
    <cellStyle name="Normal 3 5" xfId="60" xr:uid="{00000000-0005-0000-0000-000061000000}"/>
    <cellStyle name="Normal 3 6" xfId="61" xr:uid="{00000000-0005-0000-0000-000062000000}"/>
    <cellStyle name="Normal 3 7" xfId="62" xr:uid="{00000000-0005-0000-0000-000063000000}"/>
    <cellStyle name="Normal 3 8" xfId="63" xr:uid="{00000000-0005-0000-0000-000064000000}"/>
    <cellStyle name="Normal 3 8 2" xfId="100" xr:uid="{00000000-0005-0000-0000-000065000000}"/>
    <cellStyle name="Normal 3 9" xfId="64" xr:uid="{00000000-0005-0000-0000-000066000000}"/>
    <cellStyle name="Normal 4" xfId="65" xr:uid="{00000000-0005-0000-0000-000067000000}"/>
    <cellStyle name="Normal 4 2" xfId="66" xr:uid="{00000000-0005-0000-0000-000068000000}"/>
    <cellStyle name="Normal 5" xfId="67" xr:uid="{00000000-0005-0000-0000-000069000000}"/>
    <cellStyle name="Normal 5 2" xfId="152" xr:uid="{00000000-0005-0000-0000-00006A000000}"/>
    <cellStyle name="Normal 5 3" xfId="153" xr:uid="{00000000-0005-0000-0000-00006B000000}"/>
    <cellStyle name="Normal 6" xfId="68" xr:uid="{00000000-0005-0000-0000-00006C000000}"/>
    <cellStyle name="Normal 6 2" xfId="69" xr:uid="{00000000-0005-0000-0000-00006D000000}"/>
    <cellStyle name="Normal 7" xfId="70" xr:uid="{00000000-0005-0000-0000-00006E000000}"/>
    <cellStyle name="Normal 7 10" xfId="149" xr:uid="{00000000-0005-0000-0000-00006F000000}"/>
    <cellStyle name="Normal 8" xfId="71" xr:uid="{00000000-0005-0000-0000-000070000000}"/>
    <cellStyle name="Normal 9" xfId="72" xr:uid="{00000000-0005-0000-0000-000071000000}"/>
    <cellStyle name="Normal 9 3" xfId="73" xr:uid="{00000000-0005-0000-0000-000072000000}"/>
    <cellStyle name="Normal_capçalera 2" xfId="74" xr:uid="{00000000-0005-0000-0000-000074000000}"/>
    <cellStyle name="Nota" xfId="75" xr:uid="{00000000-0005-0000-0000-000076000000}"/>
    <cellStyle name="Notas 2" xfId="135" xr:uid="{00000000-0005-0000-0000-000077000000}"/>
    <cellStyle name="Percent" xfId="147" xr:uid="{00000000-0005-0000-0000-000078000000}"/>
    <cellStyle name="Percent 2" xfId="156" xr:uid="{C097D379-C71F-4F21-81FB-57977E36AEC5}"/>
    <cellStyle name="Percent 3" xfId="157" xr:uid="{A6708256-35FF-47DD-9628-0236C2B9B44D}"/>
    <cellStyle name="Percent 4" xfId="154" xr:uid="{00000000-0005-0000-0000-000079000000}"/>
    <cellStyle name="Percent 6" xfId="150" xr:uid="{00000000-0005-0000-0000-00007A000000}"/>
    <cellStyle name="Porcentaje" xfId="151" builtinId="5"/>
    <cellStyle name="Porcentaje 2" xfId="161" xr:uid="{1B3E967C-74E5-48CC-A05B-6068327E8B1C}"/>
    <cellStyle name="Porcentual 10" xfId="76" xr:uid="{00000000-0005-0000-0000-00007C000000}"/>
    <cellStyle name="Porcentual 11" xfId="77" xr:uid="{00000000-0005-0000-0000-00007D000000}"/>
    <cellStyle name="Porcentual 18" xfId="78" xr:uid="{00000000-0005-0000-0000-00007E000000}"/>
    <cellStyle name="Porcentual 2" xfId="79" xr:uid="{00000000-0005-0000-0000-00007F000000}"/>
    <cellStyle name="Porcentual 2 2" xfId="80" xr:uid="{00000000-0005-0000-0000-000080000000}"/>
    <cellStyle name="Porcentual 3" xfId="81" xr:uid="{00000000-0005-0000-0000-000081000000}"/>
    <cellStyle name="Porcentual 3 2" xfId="82" xr:uid="{00000000-0005-0000-0000-000082000000}"/>
    <cellStyle name="Porcentual 30" xfId="83" xr:uid="{00000000-0005-0000-0000-000083000000}"/>
    <cellStyle name="Porcentual 32" xfId="84" xr:uid="{00000000-0005-0000-0000-000084000000}"/>
    <cellStyle name="Porcentual 35" xfId="148" xr:uid="{00000000-0005-0000-0000-000085000000}"/>
    <cellStyle name="Porcentual 4" xfId="85" xr:uid="{00000000-0005-0000-0000-000086000000}"/>
    <cellStyle name="Porcentual 5" xfId="86" xr:uid="{00000000-0005-0000-0000-000087000000}"/>
    <cellStyle name="Porcentual 6" xfId="87" xr:uid="{00000000-0005-0000-0000-000088000000}"/>
    <cellStyle name="Porcentual 7" xfId="88" xr:uid="{00000000-0005-0000-0000-000089000000}"/>
    <cellStyle name="Porcentual 8" xfId="89" xr:uid="{00000000-0005-0000-0000-00008A000000}"/>
    <cellStyle name="Porcentual 9" xfId="90" xr:uid="{00000000-0005-0000-0000-00008B000000}"/>
    <cellStyle name="Porcentual 9 2" xfId="91" xr:uid="{00000000-0005-0000-0000-00008C000000}"/>
    <cellStyle name="Resultat" xfId="92" xr:uid="{00000000-0005-0000-0000-00008D000000}"/>
    <cellStyle name="Salida 2" xfId="136" xr:uid="{00000000-0005-0000-0000-00008E000000}"/>
    <cellStyle name="Table (Normal)" xfId="159" xr:uid="{CA69C145-6595-4775-A964-B14981FC16B3}"/>
    <cellStyle name="Text d'advertiment" xfId="93" xr:uid="{00000000-0005-0000-0000-00008F000000}"/>
    <cellStyle name="Text explicatiu" xfId="94" xr:uid="{00000000-0005-0000-0000-000090000000}"/>
    <cellStyle name="Texto de advertencia 2" xfId="137" xr:uid="{00000000-0005-0000-0000-000091000000}"/>
    <cellStyle name="Texto explicativo 2" xfId="138" xr:uid="{00000000-0005-0000-0000-000092000000}"/>
    <cellStyle name="Títol" xfId="95" xr:uid="{00000000-0005-0000-0000-000093000000}"/>
    <cellStyle name="Títol 1" xfId="96" xr:uid="{00000000-0005-0000-0000-000094000000}"/>
    <cellStyle name="Títol 2" xfId="97" xr:uid="{00000000-0005-0000-0000-000095000000}"/>
    <cellStyle name="Títol 3" xfId="98" xr:uid="{00000000-0005-0000-0000-000096000000}"/>
    <cellStyle name="Títol 4" xfId="99" xr:uid="{00000000-0005-0000-0000-000097000000}"/>
    <cellStyle name="Título 1 2" xfId="139" xr:uid="{00000000-0005-0000-0000-000098000000}"/>
    <cellStyle name="Título 2 2" xfId="140" xr:uid="{00000000-0005-0000-0000-000099000000}"/>
    <cellStyle name="Título 3 2" xfId="141" xr:uid="{00000000-0005-0000-0000-00009A000000}"/>
    <cellStyle name="Título 4" xfId="142" xr:uid="{00000000-0005-0000-0000-00009B000000}"/>
    <cellStyle name="Total 2" xfId="143" xr:uid="{00000000-0005-0000-0000-00009C000000}"/>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B7DEE8"/>
      <color rgb="FF00B0F0"/>
      <color rgb="FFFFFFCC"/>
      <color rgb="FF009AD8"/>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 Type="http://schemas.openxmlformats.org/officeDocument/2006/relationships/worksheet" Target="worksheets/sheet3.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externalLink" Target="externalLinks/externalLink1.xml"/>
  <Relationship Id="rId37" Type="http://schemas.openxmlformats.org/officeDocument/2006/relationships/externalLink" Target="externalLinks/externalLink2.xml"/>
  <Relationship Id="rId38" Type="http://schemas.openxmlformats.org/officeDocument/2006/relationships/externalLink" Target="externalLinks/externalLink3.xml"/>
  <Relationship Id="rId39" Type="http://schemas.openxmlformats.org/officeDocument/2006/relationships/externalLink" Target="externalLinks/externalLink4.xml"/>
  <Relationship Id="rId4" Type="http://schemas.openxmlformats.org/officeDocument/2006/relationships/worksheet" Target="worksheets/sheet4.xml"/>
  <Relationship Id="rId40" Type="http://schemas.openxmlformats.org/officeDocument/2006/relationships/externalLink" Target="externalLinks/externalLink5.xml"/>
  <Relationship Id="rId41" Type="http://schemas.openxmlformats.org/officeDocument/2006/relationships/externalLink" Target="externalLinks/externalLink6.xml"/>
  <Relationship Id="rId42" Type="http://schemas.openxmlformats.org/officeDocument/2006/relationships/theme" Target="theme/theme1.xml"/>
  <Relationship Id="rId43" Type="http://schemas.openxmlformats.org/officeDocument/2006/relationships/styles" Target="styles.xml"/>
  <Relationship Id="rId44" Type="http://schemas.openxmlformats.org/officeDocument/2006/relationships/sharedStrings" Target="sharedStrings.xml"/>
  <Relationship Id="rId45" Type="http://schemas.openxmlformats.org/officeDocument/2006/relationships/calcChain" Target="calcChain.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 Id="rId10" Type="http://schemas.openxmlformats.org/officeDocument/2006/relationships/image" Target="../media/image10.svg"/>
  <Relationship Id="rId2" Type="http://schemas.openxmlformats.org/officeDocument/2006/relationships/image" Target="../media/image2.png"/>
  <Relationship Id="rId3" Type="http://schemas.openxmlformats.org/officeDocument/2006/relationships/image" Target="../media/image3.svg"/>
  <Relationship Id="rId4" Type="http://schemas.openxmlformats.org/officeDocument/2006/relationships/image" Target="../media/image4.png"/>
  <Relationship Id="rId5" Type="http://schemas.openxmlformats.org/officeDocument/2006/relationships/image" Target="../media/image5.svg"/>
  <Relationship Id="rId6" Type="http://schemas.openxmlformats.org/officeDocument/2006/relationships/image" Target="../media/image6.png"/>
  <Relationship Id="rId7" Type="http://schemas.openxmlformats.org/officeDocument/2006/relationships/image" Target="../media/image7.svg"/>
  <Relationship Id="rId8" Type="http://schemas.openxmlformats.org/officeDocument/2006/relationships/image" Target="../media/image8.png"/>
  <Relationship Id="rId9" Type="http://schemas.openxmlformats.org/officeDocument/2006/relationships/image" Target="../media/image9.png"/>
</Relationships>

</file>

<file path=xl/drawings/_rels/drawing10.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1.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2.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3.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4.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5.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6.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7.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8.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9.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0.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1.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2.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3.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4.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image" Target="../media/image12.png"/>
  <Relationship Id="rId3" Type="http://schemas.openxmlformats.org/officeDocument/2006/relationships/image" Target="../media/image13.svg"/>
  <Relationship Id="rId4" Type="http://schemas.openxmlformats.org/officeDocument/2006/relationships/hyperlink" Target="#INDEX!A1"/>
</Relationships>

</file>

<file path=xl/drawings/_rels/drawing25.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6.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7.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8.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9.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3.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image" Target="../media/image12.png"/>
  <Relationship Id="rId3" Type="http://schemas.openxmlformats.org/officeDocument/2006/relationships/image" Target="../media/image13.svg"/>
  <Relationship Id="rId4" Type="http://schemas.openxmlformats.org/officeDocument/2006/relationships/hyperlink" Target="#INDEX!A1"/>
</Relationships>

</file>

<file path=xl/drawings/_rels/drawing30.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31.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32.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33.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34.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35.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4.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5.xml.rels><?xml version="1.0" encoding="UTF-8"?>

<Relationships xmlns="http://schemas.openxmlformats.org/package/2006/relationships">
  <Relationship Id="rId1" Type="http://schemas.openxmlformats.org/officeDocument/2006/relationships/image" Target="../media/image14.png"/>
  <Relationship Id="rId2" Type="http://schemas.openxmlformats.org/officeDocument/2006/relationships/image" Target="../media/image12.png"/>
  <Relationship Id="rId3" Type="http://schemas.openxmlformats.org/officeDocument/2006/relationships/image" Target="../media/image13.svg"/>
  <Relationship Id="rId4" Type="http://schemas.openxmlformats.org/officeDocument/2006/relationships/image" Target="../media/image15.png"/>
  <Relationship Id="rId5" Type="http://schemas.openxmlformats.org/officeDocument/2006/relationships/image" Target="../media/image11.png"/>
  <Relationship Id="rId6" Type="http://schemas.openxmlformats.org/officeDocument/2006/relationships/image" Target="../media/image16.png"/>
  <Relationship Id="rId7" Type="http://schemas.openxmlformats.org/officeDocument/2006/relationships/image" Target="../media/image17.png"/>
  <Relationship Id="rId8" Type="http://schemas.openxmlformats.org/officeDocument/2006/relationships/hyperlink" Target="#INDEX!A1"/>
</Relationships>

</file>

<file path=xl/drawings/_rels/drawing6.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7.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8.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9.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drawing1.xml><?xml version="1.0" encoding="utf-8"?>
<xdr:wsDr xmlns:xdr="http://schemas.openxmlformats.org/drawingml/2006/spreadsheetDrawing" xmlns:a="http://schemas.openxmlformats.org/drawingml/2006/main">
  <xdr:twoCellAnchor editAs="oneCell">
    <xdr:from>
      <xdr:col>8</xdr:col>
      <xdr:colOff>1905000</xdr:colOff>
      <xdr:row>2</xdr:row>
      <xdr:rowOff>113136</xdr:rowOff>
    </xdr:from>
    <xdr:to>
      <xdr:col>12</xdr:col>
      <xdr:colOff>371474</xdr:colOff>
      <xdr:row>5</xdr:row>
      <xdr:rowOff>124294</xdr:rowOff>
    </xdr:to>
    <xdr:pic>
      <xdr:nvPicPr>
        <xdr:cNvPr id="2" name="Imagen 1">
          <a:extLst>
            <a:ext uri="{FF2B5EF4-FFF2-40B4-BE49-F238E27FC236}">
              <a16:creationId xmlns:a16="http://schemas.microsoft.com/office/drawing/2014/main" id="{89356B85-7303-40CE-AF09-D56D077491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7325" y="436986"/>
          <a:ext cx="4524374" cy="896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2297906</xdr:colOff>
      <xdr:row>27</xdr:row>
      <xdr:rowOff>174626</xdr:rowOff>
    </xdr:from>
    <xdr:to>
      <xdr:col>12</xdr:col>
      <xdr:colOff>431799</xdr:colOff>
      <xdr:row>30</xdr:row>
      <xdr:rowOff>142876</xdr:rowOff>
    </xdr:to>
    <xdr:pic>
      <xdr:nvPicPr>
        <xdr:cNvPr id="3" name="Gráfico 2" descr="Notas adhesivas 3 contorno">
          <a:extLst>
            <a:ext uri="{FF2B5EF4-FFF2-40B4-BE49-F238E27FC236}">
              <a16:creationId xmlns:a16="http://schemas.microsoft.com/office/drawing/2014/main" id="{589F6E28-2BEE-453B-B3D0-0BAC157EADB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838906" y="6788151"/>
          <a:ext cx="823118" cy="688975"/>
        </a:xfrm>
        <a:prstGeom prst="rect">
          <a:avLst/>
        </a:prstGeom>
      </xdr:spPr>
    </xdr:pic>
    <xdr:clientData/>
  </xdr:twoCellAnchor>
  <xdr:twoCellAnchor editAs="oneCell">
    <xdr:from>
      <xdr:col>1</xdr:col>
      <xdr:colOff>142874</xdr:colOff>
      <xdr:row>27</xdr:row>
      <xdr:rowOff>231774</xdr:rowOff>
    </xdr:from>
    <xdr:to>
      <xdr:col>2</xdr:col>
      <xdr:colOff>658018</xdr:colOff>
      <xdr:row>31</xdr:row>
      <xdr:rowOff>57150</xdr:rowOff>
    </xdr:to>
    <xdr:pic>
      <xdr:nvPicPr>
        <xdr:cNvPr id="4" name="Gráfico 3" descr="Lista contorno">
          <a:extLst>
            <a:ext uri="{FF2B5EF4-FFF2-40B4-BE49-F238E27FC236}">
              <a16:creationId xmlns:a16="http://schemas.microsoft.com/office/drawing/2014/main" id="{90C4E91E-4FCA-4FB8-A175-718F7DFB56E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12749" y="6842124"/>
          <a:ext cx="673894" cy="711201"/>
        </a:xfrm>
        <a:prstGeom prst="rect">
          <a:avLst/>
        </a:prstGeom>
      </xdr:spPr>
    </xdr:pic>
    <xdr:clientData/>
  </xdr:twoCellAnchor>
  <xdr:twoCellAnchor editAs="oneCell">
    <xdr:from>
      <xdr:col>12</xdr:col>
      <xdr:colOff>71437</xdr:colOff>
      <xdr:row>8</xdr:row>
      <xdr:rowOff>45243</xdr:rowOff>
    </xdr:from>
    <xdr:to>
      <xdr:col>12</xdr:col>
      <xdr:colOff>511968</xdr:colOff>
      <xdr:row>8</xdr:row>
      <xdr:rowOff>488949</xdr:rowOff>
    </xdr:to>
    <xdr:pic>
      <xdr:nvPicPr>
        <xdr:cNvPr id="5" name="Gráfico 4" descr="Pirámide con niveles contorno">
          <a:extLst>
            <a:ext uri="{FF2B5EF4-FFF2-40B4-BE49-F238E27FC236}">
              <a16:creationId xmlns:a16="http://schemas.microsoft.com/office/drawing/2014/main" id="{D637CAB0-C21B-4B51-BFFA-D21CC6E3FA4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3298487" y="1743868"/>
          <a:ext cx="443706" cy="440531"/>
        </a:xfrm>
        <a:prstGeom prst="rect">
          <a:avLst/>
        </a:prstGeom>
      </xdr:spPr>
    </xdr:pic>
    <xdr:clientData/>
  </xdr:twoCellAnchor>
  <xdr:twoCellAnchor>
    <xdr:from>
      <xdr:col>3</xdr:col>
      <xdr:colOff>163512</xdr:colOff>
      <xdr:row>8</xdr:row>
      <xdr:rowOff>95249</xdr:rowOff>
    </xdr:from>
    <xdr:to>
      <xdr:col>3</xdr:col>
      <xdr:colOff>407988</xdr:colOff>
      <xdr:row>8</xdr:row>
      <xdr:rowOff>393683</xdr:rowOff>
    </xdr:to>
    <xdr:grpSp>
      <xdr:nvGrpSpPr>
        <xdr:cNvPr id="6" name="Grupo 5">
          <a:extLst>
            <a:ext uri="{FF2B5EF4-FFF2-40B4-BE49-F238E27FC236}">
              <a16:creationId xmlns:a16="http://schemas.microsoft.com/office/drawing/2014/main" id="{3B9A9CDF-FA92-45E2-9EAB-D986171288FD}"/>
            </a:ext>
          </a:extLst>
        </xdr:cNvPr>
        <xdr:cNvGrpSpPr/>
      </xdr:nvGrpSpPr>
      <xdr:grpSpPr>
        <a:xfrm>
          <a:off x="3080543" y="1833562"/>
          <a:ext cx="244476" cy="298434"/>
          <a:chOff x="85596" y="134481"/>
          <a:chExt cx="180000" cy="188103"/>
        </a:xfrm>
      </xdr:grpSpPr>
      <xdr:grpSp>
        <xdr:nvGrpSpPr>
          <xdr:cNvPr id="7" name="Grupo 6">
            <a:extLst>
              <a:ext uri="{FF2B5EF4-FFF2-40B4-BE49-F238E27FC236}">
                <a16:creationId xmlns:a16="http://schemas.microsoft.com/office/drawing/2014/main" id="{4540FCFD-B758-DC89-EF32-27EF5A54B5F1}"/>
              </a:ext>
            </a:extLst>
          </xdr:cNvPr>
          <xdr:cNvGrpSpPr>
            <a:grpSpLocks noChangeAspect="1"/>
          </xdr:cNvGrpSpPr>
        </xdr:nvGrpSpPr>
        <xdr:grpSpPr>
          <a:xfrm>
            <a:off x="85596" y="134481"/>
            <a:ext cx="180000" cy="188103"/>
            <a:chOff x="10975563" y="1597304"/>
            <a:chExt cx="836635" cy="874302"/>
          </a:xfrm>
        </xdr:grpSpPr>
        <xdr:sp macro="" textlink="">
          <xdr:nvSpPr>
            <xdr:cNvPr id="9" name="Rectángulo 8">
              <a:extLst>
                <a:ext uri="{FF2B5EF4-FFF2-40B4-BE49-F238E27FC236}">
                  <a16:creationId xmlns:a16="http://schemas.microsoft.com/office/drawing/2014/main" id="{C148B025-278E-AB5C-8F5B-A22B0AA6206C}"/>
                </a:ext>
              </a:extLst>
            </xdr:cNvPr>
            <xdr:cNvSpPr/>
          </xdr:nvSpPr>
          <xdr:spPr>
            <a:xfrm>
              <a:off x="10975563" y="1597304"/>
              <a:ext cx="720000" cy="874302"/>
            </a:xfrm>
            <a:prstGeom prst="rect">
              <a:avLst/>
            </a:prstGeom>
            <a:no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10" name="Conector recto 9">
              <a:extLst>
                <a:ext uri="{FF2B5EF4-FFF2-40B4-BE49-F238E27FC236}">
                  <a16:creationId xmlns:a16="http://schemas.microsoft.com/office/drawing/2014/main" id="{AF4852E2-CCDD-84C5-7A9E-A861EC88C6FB}"/>
                </a:ext>
              </a:extLst>
            </xdr:cNvPr>
            <xdr:cNvCxnSpPr/>
          </xdr:nvCxnSpPr>
          <xdr:spPr>
            <a:xfrm>
              <a:off x="11239024" y="1806403"/>
              <a:ext cx="324001"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cxnSp macro="">
          <xdr:nvCxnSpPr>
            <xdr:cNvPr id="11" name="Conector recto 10">
              <a:extLst>
                <a:ext uri="{FF2B5EF4-FFF2-40B4-BE49-F238E27FC236}">
                  <a16:creationId xmlns:a16="http://schemas.microsoft.com/office/drawing/2014/main" id="{68253D8C-2297-4530-C0F2-BE33F87E8048}"/>
                </a:ext>
              </a:extLst>
            </xdr:cNvPr>
            <xdr:cNvCxnSpPr/>
          </xdr:nvCxnSpPr>
          <xdr:spPr>
            <a:xfrm>
              <a:off x="11239024" y="1963008"/>
              <a:ext cx="251999"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sp macro="" textlink="">
          <xdr:nvSpPr>
            <xdr:cNvPr id="12" name="Elipse 11">
              <a:extLst>
                <a:ext uri="{FF2B5EF4-FFF2-40B4-BE49-F238E27FC236}">
                  <a16:creationId xmlns:a16="http://schemas.microsoft.com/office/drawing/2014/main" id="{4FB0310F-367D-29B4-8B50-4EEB0733EE53}"/>
                </a:ext>
              </a:extLst>
            </xdr:cNvPr>
            <xdr:cNvSpPr/>
          </xdr:nvSpPr>
          <xdr:spPr>
            <a:xfrm>
              <a:off x="11123274" y="1794078"/>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13" name="Elipse 12">
              <a:extLst>
                <a:ext uri="{FF2B5EF4-FFF2-40B4-BE49-F238E27FC236}">
                  <a16:creationId xmlns:a16="http://schemas.microsoft.com/office/drawing/2014/main" id="{D35AC066-6154-6F7E-EC14-51DB88232242}"/>
                </a:ext>
              </a:extLst>
            </xdr:cNvPr>
            <xdr:cNvSpPr/>
          </xdr:nvSpPr>
          <xdr:spPr>
            <a:xfrm>
              <a:off x="11123274" y="1949693"/>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14" name="Elipse 13">
              <a:extLst>
                <a:ext uri="{FF2B5EF4-FFF2-40B4-BE49-F238E27FC236}">
                  <a16:creationId xmlns:a16="http://schemas.microsoft.com/office/drawing/2014/main" id="{5E0A4AB7-39F9-BF58-6F8B-CBB802599F73}"/>
                </a:ext>
              </a:extLst>
            </xdr:cNvPr>
            <xdr:cNvSpPr/>
          </xdr:nvSpPr>
          <xdr:spPr>
            <a:xfrm>
              <a:off x="11123274" y="2105308"/>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15" name="Conector recto 14">
              <a:extLst>
                <a:ext uri="{FF2B5EF4-FFF2-40B4-BE49-F238E27FC236}">
                  <a16:creationId xmlns:a16="http://schemas.microsoft.com/office/drawing/2014/main" id="{48DF59D0-63FF-92C1-4E07-B980626B1359}"/>
                </a:ext>
              </a:extLst>
            </xdr:cNvPr>
            <xdr:cNvCxnSpPr/>
          </xdr:nvCxnSpPr>
          <xdr:spPr>
            <a:xfrm>
              <a:off x="11239024" y="2119613"/>
              <a:ext cx="108000"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sp macro="" textlink="">
          <xdr:nvSpPr>
            <xdr:cNvPr id="16" name="Rectángulo 15">
              <a:extLst>
                <a:ext uri="{FF2B5EF4-FFF2-40B4-BE49-F238E27FC236}">
                  <a16:creationId xmlns:a16="http://schemas.microsoft.com/office/drawing/2014/main" id="{53F80842-373D-3529-0E0A-D2752E267BD7}"/>
                </a:ext>
              </a:extLst>
            </xdr:cNvPr>
            <xdr:cNvSpPr/>
          </xdr:nvSpPr>
          <xdr:spPr>
            <a:xfrm>
              <a:off x="11597228" y="1794078"/>
              <a:ext cx="214970" cy="389992"/>
            </a:xfrm>
            <a:prstGeom prst="rect">
              <a:avLst/>
            </a:prstGeom>
            <a:solidFill>
              <a:srgbClr val="1A496D">
                <a:alpha val="50000"/>
              </a:srgbClr>
            </a:solid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nvGrpSpPr>
            <xdr:cNvPr id="17" name="Grupo 16">
              <a:extLst>
                <a:ext uri="{FF2B5EF4-FFF2-40B4-BE49-F238E27FC236}">
                  <a16:creationId xmlns:a16="http://schemas.microsoft.com/office/drawing/2014/main" id="{52B56DC9-BB44-EF1F-1D86-0C73F0499415}"/>
                </a:ext>
              </a:extLst>
            </xdr:cNvPr>
            <xdr:cNvGrpSpPr>
              <a:grpSpLocks noChangeAspect="1"/>
            </xdr:cNvGrpSpPr>
          </xdr:nvGrpSpPr>
          <xdr:grpSpPr>
            <a:xfrm>
              <a:off x="11378873" y="1817915"/>
              <a:ext cx="360000" cy="414505"/>
              <a:chOff x="9619512" y="1546211"/>
              <a:chExt cx="1003736" cy="1155700"/>
            </a:xfrm>
            <a:solidFill>
              <a:schemeClr val="bg1"/>
            </a:solidFill>
          </xdr:grpSpPr>
          <xdr:sp macro="" textlink="">
            <xdr:nvSpPr>
              <xdr:cNvPr id="20" name="Rectángulo redondeado 67">
                <a:extLst>
                  <a:ext uri="{FF2B5EF4-FFF2-40B4-BE49-F238E27FC236}">
                    <a16:creationId xmlns:a16="http://schemas.microsoft.com/office/drawing/2014/main" id="{E11C2982-03A6-2325-D7D0-0054A4BD1BE8}"/>
                  </a:ext>
                </a:extLst>
              </xdr:cNvPr>
              <xdr:cNvSpPr/>
            </xdr:nvSpPr>
            <xdr:spPr>
              <a:xfrm rot="18879351">
                <a:off x="9808331" y="1886994"/>
                <a:ext cx="1155700" cy="474134"/>
              </a:xfrm>
              <a:prstGeom prst="roundRect">
                <a:avLst/>
              </a:prstGeom>
              <a:grp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21" name="Paralelogramo 20">
                <a:extLst>
                  <a:ext uri="{FF2B5EF4-FFF2-40B4-BE49-F238E27FC236}">
                    <a16:creationId xmlns:a16="http://schemas.microsoft.com/office/drawing/2014/main" id="{D21F6897-2A54-25A0-A0E8-D2F9E9D7DB0E}"/>
                  </a:ext>
                </a:extLst>
              </xdr:cNvPr>
              <xdr:cNvSpPr/>
            </xdr:nvSpPr>
            <xdr:spPr>
              <a:xfrm>
                <a:off x="9619512" y="2393388"/>
                <a:ext cx="608808" cy="305014"/>
              </a:xfrm>
              <a:prstGeom prst="parallelogram">
                <a:avLst>
                  <a:gd name="adj" fmla="val 95439"/>
                </a:avLst>
              </a:prstGeom>
              <a:grp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sp macro="" textlink="">
          <xdr:nvSpPr>
            <xdr:cNvPr id="18" name="Elipse 17">
              <a:extLst>
                <a:ext uri="{FF2B5EF4-FFF2-40B4-BE49-F238E27FC236}">
                  <a16:creationId xmlns:a16="http://schemas.microsoft.com/office/drawing/2014/main" id="{0DE895FD-0CC4-56D8-07FC-FB103939E2E4}"/>
                </a:ext>
              </a:extLst>
            </xdr:cNvPr>
            <xdr:cNvSpPr/>
          </xdr:nvSpPr>
          <xdr:spPr>
            <a:xfrm>
              <a:off x="11123274" y="2260923"/>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19" name="Conector recto 18">
              <a:extLst>
                <a:ext uri="{FF2B5EF4-FFF2-40B4-BE49-F238E27FC236}">
                  <a16:creationId xmlns:a16="http://schemas.microsoft.com/office/drawing/2014/main" id="{A0134DB8-148B-329F-5052-9ED07B624A08}"/>
                </a:ext>
              </a:extLst>
            </xdr:cNvPr>
            <xdr:cNvCxnSpPr/>
          </xdr:nvCxnSpPr>
          <xdr:spPr>
            <a:xfrm>
              <a:off x="11239024" y="2276214"/>
              <a:ext cx="108000"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grpSp>
      <xdr:sp macro="" textlink="">
        <xdr:nvSpPr>
          <xdr:cNvPr id="8" name="Rectángulo 7">
            <a:extLst>
              <a:ext uri="{FF2B5EF4-FFF2-40B4-BE49-F238E27FC236}">
                <a16:creationId xmlns:a16="http://schemas.microsoft.com/office/drawing/2014/main" id="{9D8F0477-5546-A629-5AA3-DB1A623AD64A}"/>
              </a:ext>
            </a:extLst>
          </xdr:cNvPr>
          <xdr:cNvSpPr/>
        </xdr:nvSpPr>
        <xdr:spPr>
          <a:xfrm rot="18879351">
            <a:off x="193749" y="225093"/>
            <a:ext cx="74800" cy="22944"/>
          </a:xfrm>
          <a:prstGeom prst="rect">
            <a:avLst/>
          </a:prstGeom>
          <a:solidFill>
            <a:schemeClr val="bg1"/>
          </a:solidFill>
          <a:ln w="31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clientData/>
  </xdr:twoCellAnchor>
  <xdr:twoCellAnchor editAs="oneCell">
    <xdr:from>
      <xdr:col>6</xdr:col>
      <xdr:colOff>142873</xdr:colOff>
      <xdr:row>8</xdr:row>
      <xdr:rowOff>108560</xdr:rowOff>
    </xdr:from>
    <xdr:to>
      <xdr:col>6</xdr:col>
      <xdr:colOff>425450</xdr:colOff>
      <xdr:row>8</xdr:row>
      <xdr:rowOff>391137</xdr:rowOff>
    </xdr:to>
    <xdr:pic>
      <xdr:nvPicPr>
        <xdr:cNvPr id="22" name="Picture 2">
          <a:extLst>
            <a:ext uri="{FF2B5EF4-FFF2-40B4-BE49-F238E27FC236}">
              <a16:creationId xmlns:a16="http://schemas.microsoft.com/office/drawing/2014/main" id="{E314D1B0-6000-4E30-ACEC-96A27D8B76D7}"/>
            </a:ext>
          </a:extLst>
        </xdr:cNvPr>
        <xdr:cNvPicPr>
          <a:picLocks noChangeAspect="1" noChangeArrowheads="1"/>
        </xdr:cNvPicPr>
      </xdr:nvPicPr>
      <xdr:blipFill>
        <a:blip xmlns:r="http://schemas.openxmlformats.org/officeDocument/2006/relationships" r:embed="rId8" cstate="print">
          <a:lum bright="100000" contrast="-10000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flipH="1">
          <a:off x="6565898" y="1800835"/>
          <a:ext cx="279402" cy="28575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142875</xdr:colOff>
      <xdr:row>8</xdr:row>
      <xdr:rowOff>80961</xdr:rowOff>
    </xdr:from>
    <xdr:to>
      <xdr:col>9</xdr:col>
      <xdr:colOff>476250</xdr:colOff>
      <xdr:row>8</xdr:row>
      <xdr:rowOff>411161</xdr:rowOff>
    </xdr:to>
    <xdr:pic>
      <xdr:nvPicPr>
        <xdr:cNvPr id="23" name="Gráfico 22" descr="Libro cerrado contorno">
          <a:extLst>
            <a:ext uri="{FF2B5EF4-FFF2-40B4-BE49-F238E27FC236}">
              <a16:creationId xmlns:a16="http://schemas.microsoft.com/office/drawing/2014/main" id="{07B348E6-E318-45E0-BB10-B182FCF548B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9931400" y="1779586"/>
          <a:ext cx="336550" cy="327025"/>
        </a:xfrm>
        <a:prstGeom prst="rect">
          <a:avLst/>
        </a:prstGeom>
      </xdr:spPr>
    </xdr:pic>
    <xdr:clientData/>
  </xdr:twoCellAnchor>
  <xdr:twoCellAnchor editAs="oneCell">
    <xdr:from>
      <xdr:col>12</xdr:col>
      <xdr:colOff>71437</xdr:colOff>
      <xdr:row>8</xdr:row>
      <xdr:rowOff>45243</xdr:rowOff>
    </xdr:from>
    <xdr:to>
      <xdr:col>12</xdr:col>
      <xdr:colOff>511968</xdr:colOff>
      <xdr:row>8</xdr:row>
      <xdr:rowOff>488949</xdr:rowOff>
    </xdr:to>
    <xdr:pic>
      <xdr:nvPicPr>
        <xdr:cNvPr id="24" name="Gráfico 23" descr="Pirámide con niveles contorno">
          <a:extLst>
            <a:ext uri="{FF2B5EF4-FFF2-40B4-BE49-F238E27FC236}">
              <a16:creationId xmlns:a16="http://schemas.microsoft.com/office/drawing/2014/main" id="{FB8CE4BA-8EDE-4ED5-8F14-6804E6772297}"/>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3298487" y="1743868"/>
          <a:ext cx="443706" cy="440531"/>
        </a:xfrm>
        <a:prstGeom prst="rect">
          <a:avLst/>
        </a:prstGeom>
      </xdr:spPr>
    </xdr:pic>
    <xdr:clientData/>
  </xdr:twoCellAnchor>
  <xdr:twoCellAnchor>
    <xdr:from>
      <xdr:col>3</xdr:col>
      <xdr:colOff>163512</xdr:colOff>
      <xdr:row>8</xdr:row>
      <xdr:rowOff>95249</xdr:rowOff>
    </xdr:from>
    <xdr:to>
      <xdr:col>3</xdr:col>
      <xdr:colOff>407988</xdr:colOff>
      <xdr:row>8</xdr:row>
      <xdr:rowOff>393683</xdr:rowOff>
    </xdr:to>
    <xdr:grpSp>
      <xdr:nvGrpSpPr>
        <xdr:cNvPr id="25" name="Grupo 24">
          <a:extLst>
            <a:ext uri="{FF2B5EF4-FFF2-40B4-BE49-F238E27FC236}">
              <a16:creationId xmlns:a16="http://schemas.microsoft.com/office/drawing/2014/main" id="{300B7BFB-0A67-45B1-8CB3-3127419C15C6}"/>
            </a:ext>
          </a:extLst>
        </xdr:cNvPr>
        <xdr:cNvGrpSpPr/>
      </xdr:nvGrpSpPr>
      <xdr:grpSpPr>
        <a:xfrm>
          <a:off x="3080543" y="1833562"/>
          <a:ext cx="244476" cy="298434"/>
          <a:chOff x="85596" y="134481"/>
          <a:chExt cx="180000" cy="188103"/>
        </a:xfrm>
      </xdr:grpSpPr>
      <xdr:grpSp>
        <xdr:nvGrpSpPr>
          <xdr:cNvPr id="26" name="Grupo 25">
            <a:extLst>
              <a:ext uri="{FF2B5EF4-FFF2-40B4-BE49-F238E27FC236}">
                <a16:creationId xmlns:a16="http://schemas.microsoft.com/office/drawing/2014/main" id="{7F3588FE-4794-CAB6-3083-5C9B75D92086}"/>
              </a:ext>
            </a:extLst>
          </xdr:cNvPr>
          <xdr:cNvGrpSpPr>
            <a:grpSpLocks noChangeAspect="1"/>
          </xdr:cNvGrpSpPr>
        </xdr:nvGrpSpPr>
        <xdr:grpSpPr>
          <a:xfrm>
            <a:off x="85596" y="134481"/>
            <a:ext cx="180000" cy="188103"/>
            <a:chOff x="10975563" y="1597304"/>
            <a:chExt cx="836635" cy="874302"/>
          </a:xfrm>
        </xdr:grpSpPr>
        <xdr:sp macro="" textlink="">
          <xdr:nvSpPr>
            <xdr:cNvPr id="28" name="Rectángulo 27">
              <a:extLst>
                <a:ext uri="{FF2B5EF4-FFF2-40B4-BE49-F238E27FC236}">
                  <a16:creationId xmlns:a16="http://schemas.microsoft.com/office/drawing/2014/main" id="{44101976-DE4C-FBA6-D45D-DA95080F8C4B}"/>
                </a:ext>
              </a:extLst>
            </xdr:cNvPr>
            <xdr:cNvSpPr/>
          </xdr:nvSpPr>
          <xdr:spPr>
            <a:xfrm>
              <a:off x="10975563" y="1597304"/>
              <a:ext cx="720000" cy="874302"/>
            </a:xfrm>
            <a:prstGeom prst="rect">
              <a:avLst/>
            </a:prstGeom>
            <a:no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29" name="Conector recto 28">
              <a:extLst>
                <a:ext uri="{FF2B5EF4-FFF2-40B4-BE49-F238E27FC236}">
                  <a16:creationId xmlns:a16="http://schemas.microsoft.com/office/drawing/2014/main" id="{953FA013-3FAF-F7CE-9DD2-D84A09046B75}"/>
                </a:ext>
              </a:extLst>
            </xdr:cNvPr>
            <xdr:cNvCxnSpPr/>
          </xdr:nvCxnSpPr>
          <xdr:spPr>
            <a:xfrm>
              <a:off x="11239024" y="1806403"/>
              <a:ext cx="324001"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cxnSp macro="">
          <xdr:nvCxnSpPr>
            <xdr:cNvPr id="30" name="Conector recto 29">
              <a:extLst>
                <a:ext uri="{FF2B5EF4-FFF2-40B4-BE49-F238E27FC236}">
                  <a16:creationId xmlns:a16="http://schemas.microsoft.com/office/drawing/2014/main" id="{001A0E15-C12B-B7E8-575B-083EA0B85B8A}"/>
                </a:ext>
              </a:extLst>
            </xdr:cNvPr>
            <xdr:cNvCxnSpPr/>
          </xdr:nvCxnSpPr>
          <xdr:spPr>
            <a:xfrm>
              <a:off x="11239024" y="1963008"/>
              <a:ext cx="251999"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sp macro="" textlink="">
          <xdr:nvSpPr>
            <xdr:cNvPr id="31" name="Elipse 30">
              <a:extLst>
                <a:ext uri="{FF2B5EF4-FFF2-40B4-BE49-F238E27FC236}">
                  <a16:creationId xmlns:a16="http://schemas.microsoft.com/office/drawing/2014/main" id="{72E91655-422A-70A0-E029-B0FA161ABFAA}"/>
                </a:ext>
              </a:extLst>
            </xdr:cNvPr>
            <xdr:cNvSpPr/>
          </xdr:nvSpPr>
          <xdr:spPr>
            <a:xfrm>
              <a:off x="11123274" y="1794078"/>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32" name="Elipse 31">
              <a:extLst>
                <a:ext uri="{FF2B5EF4-FFF2-40B4-BE49-F238E27FC236}">
                  <a16:creationId xmlns:a16="http://schemas.microsoft.com/office/drawing/2014/main" id="{000B70FD-6612-4A91-E2CE-8AFAF340EF0F}"/>
                </a:ext>
              </a:extLst>
            </xdr:cNvPr>
            <xdr:cNvSpPr/>
          </xdr:nvSpPr>
          <xdr:spPr>
            <a:xfrm>
              <a:off x="11123274" y="1949693"/>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33" name="Elipse 32">
              <a:extLst>
                <a:ext uri="{FF2B5EF4-FFF2-40B4-BE49-F238E27FC236}">
                  <a16:creationId xmlns:a16="http://schemas.microsoft.com/office/drawing/2014/main" id="{C469E095-08CD-1721-853A-2F2AA90D571E}"/>
                </a:ext>
              </a:extLst>
            </xdr:cNvPr>
            <xdr:cNvSpPr/>
          </xdr:nvSpPr>
          <xdr:spPr>
            <a:xfrm>
              <a:off x="11123274" y="2105308"/>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34" name="Conector recto 33">
              <a:extLst>
                <a:ext uri="{FF2B5EF4-FFF2-40B4-BE49-F238E27FC236}">
                  <a16:creationId xmlns:a16="http://schemas.microsoft.com/office/drawing/2014/main" id="{F77F80EC-7125-A4B6-96A9-A15644B0AB41}"/>
                </a:ext>
              </a:extLst>
            </xdr:cNvPr>
            <xdr:cNvCxnSpPr/>
          </xdr:nvCxnSpPr>
          <xdr:spPr>
            <a:xfrm>
              <a:off x="11239024" y="2119613"/>
              <a:ext cx="108000"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sp macro="" textlink="">
          <xdr:nvSpPr>
            <xdr:cNvPr id="35" name="Rectángulo 34">
              <a:extLst>
                <a:ext uri="{FF2B5EF4-FFF2-40B4-BE49-F238E27FC236}">
                  <a16:creationId xmlns:a16="http://schemas.microsoft.com/office/drawing/2014/main" id="{A4193962-9098-B694-24F5-7DC43DFC8889}"/>
                </a:ext>
              </a:extLst>
            </xdr:cNvPr>
            <xdr:cNvSpPr/>
          </xdr:nvSpPr>
          <xdr:spPr>
            <a:xfrm>
              <a:off x="11597228" y="1794078"/>
              <a:ext cx="214970" cy="389992"/>
            </a:xfrm>
            <a:prstGeom prst="rect">
              <a:avLst/>
            </a:prstGeom>
            <a:solidFill>
              <a:srgbClr val="1A496D">
                <a:alpha val="50000"/>
              </a:srgbClr>
            </a:solid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nvGrpSpPr>
            <xdr:cNvPr id="36" name="Grupo 35">
              <a:extLst>
                <a:ext uri="{FF2B5EF4-FFF2-40B4-BE49-F238E27FC236}">
                  <a16:creationId xmlns:a16="http://schemas.microsoft.com/office/drawing/2014/main" id="{551CD018-3D43-50EF-F689-398BD3A2986E}"/>
                </a:ext>
              </a:extLst>
            </xdr:cNvPr>
            <xdr:cNvGrpSpPr>
              <a:grpSpLocks noChangeAspect="1"/>
            </xdr:cNvGrpSpPr>
          </xdr:nvGrpSpPr>
          <xdr:grpSpPr>
            <a:xfrm>
              <a:off x="11378873" y="1817915"/>
              <a:ext cx="360000" cy="414505"/>
              <a:chOff x="9619512" y="1546211"/>
              <a:chExt cx="1003736" cy="1155700"/>
            </a:xfrm>
            <a:solidFill>
              <a:schemeClr val="bg1"/>
            </a:solidFill>
          </xdr:grpSpPr>
          <xdr:sp macro="" textlink="">
            <xdr:nvSpPr>
              <xdr:cNvPr id="39" name="Rectángulo redondeado 67">
                <a:extLst>
                  <a:ext uri="{FF2B5EF4-FFF2-40B4-BE49-F238E27FC236}">
                    <a16:creationId xmlns:a16="http://schemas.microsoft.com/office/drawing/2014/main" id="{0BB6F381-B8C2-94D7-963A-32139CE1967F}"/>
                  </a:ext>
                </a:extLst>
              </xdr:cNvPr>
              <xdr:cNvSpPr/>
            </xdr:nvSpPr>
            <xdr:spPr>
              <a:xfrm rot="18879351">
                <a:off x="9808331" y="1886994"/>
                <a:ext cx="1155700" cy="474134"/>
              </a:xfrm>
              <a:prstGeom prst="roundRect">
                <a:avLst/>
              </a:prstGeom>
              <a:grp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40" name="Paralelogramo 39">
                <a:extLst>
                  <a:ext uri="{FF2B5EF4-FFF2-40B4-BE49-F238E27FC236}">
                    <a16:creationId xmlns:a16="http://schemas.microsoft.com/office/drawing/2014/main" id="{27A64AD4-6DAD-91E2-F1C5-1A12C5547705}"/>
                  </a:ext>
                </a:extLst>
              </xdr:cNvPr>
              <xdr:cNvSpPr/>
            </xdr:nvSpPr>
            <xdr:spPr>
              <a:xfrm>
                <a:off x="9619512" y="2393388"/>
                <a:ext cx="608808" cy="305014"/>
              </a:xfrm>
              <a:prstGeom prst="parallelogram">
                <a:avLst>
                  <a:gd name="adj" fmla="val 95439"/>
                </a:avLst>
              </a:prstGeom>
              <a:grp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sp macro="" textlink="">
          <xdr:nvSpPr>
            <xdr:cNvPr id="37" name="Elipse 36">
              <a:extLst>
                <a:ext uri="{FF2B5EF4-FFF2-40B4-BE49-F238E27FC236}">
                  <a16:creationId xmlns:a16="http://schemas.microsoft.com/office/drawing/2014/main" id="{F4E0A64A-DA88-84E6-082A-01B14586F082}"/>
                </a:ext>
              </a:extLst>
            </xdr:cNvPr>
            <xdr:cNvSpPr/>
          </xdr:nvSpPr>
          <xdr:spPr>
            <a:xfrm>
              <a:off x="11123274" y="2260923"/>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38" name="Conector recto 37">
              <a:extLst>
                <a:ext uri="{FF2B5EF4-FFF2-40B4-BE49-F238E27FC236}">
                  <a16:creationId xmlns:a16="http://schemas.microsoft.com/office/drawing/2014/main" id="{C4E2C674-9290-F8F7-BEB7-ACE3EE0FA741}"/>
                </a:ext>
              </a:extLst>
            </xdr:cNvPr>
            <xdr:cNvCxnSpPr/>
          </xdr:nvCxnSpPr>
          <xdr:spPr>
            <a:xfrm>
              <a:off x="11239024" y="2276214"/>
              <a:ext cx="108000"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grpSp>
      <xdr:sp macro="" textlink="">
        <xdr:nvSpPr>
          <xdr:cNvPr id="27" name="Rectángulo 26">
            <a:extLst>
              <a:ext uri="{FF2B5EF4-FFF2-40B4-BE49-F238E27FC236}">
                <a16:creationId xmlns:a16="http://schemas.microsoft.com/office/drawing/2014/main" id="{387E91DC-8677-A86D-BDC9-879AE1F2AAAD}"/>
              </a:ext>
            </a:extLst>
          </xdr:cNvPr>
          <xdr:cNvSpPr/>
        </xdr:nvSpPr>
        <xdr:spPr>
          <a:xfrm rot="18879351">
            <a:off x="193749" y="225093"/>
            <a:ext cx="74800" cy="22944"/>
          </a:xfrm>
          <a:prstGeom prst="rect">
            <a:avLst/>
          </a:prstGeom>
          <a:solidFill>
            <a:schemeClr val="bg1"/>
          </a:solidFill>
          <a:ln w="31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clientData/>
  </xdr:twoCellAnchor>
  <xdr:twoCellAnchor editAs="oneCell">
    <xdr:from>
      <xdr:col>6</xdr:col>
      <xdr:colOff>142873</xdr:colOff>
      <xdr:row>8</xdr:row>
      <xdr:rowOff>108560</xdr:rowOff>
    </xdr:from>
    <xdr:to>
      <xdr:col>6</xdr:col>
      <xdr:colOff>425450</xdr:colOff>
      <xdr:row>8</xdr:row>
      <xdr:rowOff>391137</xdr:rowOff>
    </xdr:to>
    <xdr:pic>
      <xdr:nvPicPr>
        <xdr:cNvPr id="41" name="Picture 2">
          <a:extLst>
            <a:ext uri="{FF2B5EF4-FFF2-40B4-BE49-F238E27FC236}">
              <a16:creationId xmlns:a16="http://schemas.microsoft.com/office/drawing/2014/main" id="{31836108-C394-4706-8AE8-2E8E20388FA2}"/>
            </a:ext>
          </a:extLst>
        </xdr:cNvPr>
        <xdr:cNvPicPr>
          <a:picLocks noChangeAspect="1" noChangeArrowheads="1"/>
        </xdr:cNvPicPr>
      </xdr:nvPicPr>
      <xdr:blipFill>
        <a:blip xmlns:r="http://schemas.openxmlformats.org/officeDocument/2006/relationships" r:embed="rId8" cstate="print">
          <a:lum bright="100000" contrast="-10000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flipH="1">
          <a:off x="6565898" y="1800835"/>
          <a:ext cx="279402" cy="28575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142875</xdr:colOff>
      <xdr:row>8</xdr:row>
      <xdr:rowOff>80961</xdr:rowOff>
    </xdr:from>
    <xdr:to>
      <xdr:col>9</xdr:col>
      <xdr:colOff>476250</xdr:colOff>
      <xdr:row>8</xdr:row>
      <xdr:rowOff>411161</xdr:rowOff>
    </xdr:to>
    <xdr:pic>
      <xdr:nvPicPr>
        <xdr:cNvPr id="42" name="Gráfico 41" descr="Libro cerrado contorno">
          <a:extLst>
            <a:ext uri="{FF2B5EF4-FFF2-40B4-BE49-F238E27FC236}">
              <a16:creationId xmlns:a16="http://schemas.microsoft.com/office/drawing/2014/main" id="{68F59ECE-E779-49F3-82CB-4EFEB8D633A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9931400" y="1779586"/>
          <a:ext cx="336550" cy="327025"/>
        </a:xfrm>
        <a:prstGeom prst="rect">
          <a:avLst/>
        </a:prstGeom>
      </xdr:spPr>
    </xdr:pic>
    <xdr:clientData/>
  </xdr:twoCellAnchor>
  <xdr:twoCellAnchor editAs="oneCell">
    <xdr:from>
      <xdr:col>12</xdr:col>
      <xdr:colOff>71437</xdr:colOff>
      <xdr:row>8</xdr:row>
      <xdr:rowOff>45243</xdr:rowOff>
    </xdr:from>
    <xdr:to>
      <xdr:col>12</xdr:col>
      <xdr:colOff>511968</xdr:colOff>
      <xdr:row>8</xdr:row>
      <xdr:rowOff>485774</xdr:rowOff>
    </xdr:to>
    <xdr:pic>
      <xdr:nvPicPr>
        <xdr:cNvPr id="43" name="Gráfico 42" descr="Pirámide con niveles contorno">
          <a:extLst>
            <a:ext uri="{FF2B5EF4-FFF2-40B4-BE49-F238E27FC236}">
              <a16:creationId xmlns:a16="http://schemas.microsoft.com/office/drawing/2014/main" id="{5768A860-506D-4A89-9F73-8F595A6289D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3298487" y="1743868"/>
          <a:ext cx="443706" cy="437356"/>
        </a:xfrm>
        <a:prstGeom prst="rect">
          <a:avLst/>
        </a:prstGeom>
      </xdr:spPr>
    </xdr:pic>
    <xdr:clientData/>
  </xdr:twoCellAnchor>
  <xdr:twoCellAnchor>
    <xdr:from>
      <xdr:col>3</xdr:col>
      <xdr:colOff>163512</xdr:colOff>
      <xdr:row>8</xdr:row>
      <xdr:rowOff>95249</xdr:rowOff>
    </xdr:from>
    <xdr:to>
      <xdr:col>3</xdr:col>
      <xdr:colOff>407988</xdr:colOff>
      <xdr:row>8</xdr:row>
      <xdr:rowOff>393683</xdr:rowOff>
    </xdr:to>
    <xdr:grpSp>
      <xdr:nvGrpSpPr>
        <xdr:cNvPr id="44" name="Grupo 43">
          <a:extLst>
            <a:ext uri="{FF2B5EF4-FFF2-40B4-BE49-F238E27FC236}">
              <a16:creationId xmlns:a16="http://schemas.microsoft.com/office/drawing/2014/main" id="{3EB52949-3EB0-4CF5-8D3F-8922E3C79943}"/>
            </a:ext>
          </a:extLst>
        </xdr:cNvPr>
        <xdr:cNvGrpSpPr/>
      </xdr:nvGrpSpPr>
      <xdr:grpSpPr>
        <a:xfrm>
          <a:off x="3080543" y="1833562"/>
          <a:ext cx="244476" cy="298434"/>
          <a:chOff x="85596" y="134481"/>
          <a:chExt cx="180000" cy="188103"/>
        </a:xfrm>
      </xdr:grpSpPr>
      <xdr:grpSp>
        <xdr:nvGrpSpPr>
          <xdr:cNvPr id="45" name="Grupo 44">
            <a:extLst>
              <a:ext uri="{FF2B5EF4-FFF2-40B4-BE49-F238E27FC236}">
                <a16:creationId xmlns:a16="http://schemas.microsoft.com/office/drawing/2014/main" id="{61DF67C2-782C-9766-5475-B15BAF1681CB}"/>
              </a:ext>
            </a:extLst>
          </xdr:cNvPr>
          <xdr:cNvGrpSpPr>
            <a:grpSpLocks noChangeAspect="1"/>
          </xdr:cNvGrpSpPr>
        </xdr:nvGrpSpPr>
        <xdr:grpSpPr>
          <a:xfrm>
            <a:off x="85596" y="134481"/>
            <a:ext cx="180000" cy="188103"/>
            <a:chOff x="10975563" y="1597304"/>
            <a:chExt cx="836635" cy="874302"/>
          </a:xfrm>
        </xdr:grpSpPr>
        <xdr:sp macro="" textlink="">
          <xdr:nvSpPr>
            <xdr:cNvPr id="47" name="Rectángulo 46">
              <a:extLst>
                <a:ext uri="{FF2B5EF4-FFF2-40B4-BE49-F238E27FC236}">
                  <a16:creationId xmlns:a16="http://schemas.microsoft.com/office/drawing/2014/main" id="{02771B34-2970-256B-C834-0738D69C72A1}"/>
                </a:ext>
              </a:extLst>
            </xdr:cNvPr>
            <xdr:cNvSpPr/>
          </xdr:nvSpPr>
          <xdr:spPr>
            <a:xfrm>
              <a:off x="10975563" y="1597304"/>
              <a:ext cx="720000" cy="874302"/>
            </a:xfrm>
            <a:prstGeom prst="rect">
              <a:avLst/>
            </a:prstGeom>
            <a:no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48" name="Conector recto 47">
              <a:extLst>
                <a:ext uri="{FF2B5EF4-FFF2-40B4-BE49-F238E27FC236}">
                  <a16:creationId xmlns:a16="http://schemas.microsoft.com/office/drawing/2014/main" id="{809537E8-EEFF-DB0C-F99E-5300A984F6D1}"/>
                </a:ext>
              </a:extLst>
            </xdr:cNvPr>
            <xdr:cNvCxnSpPr/>
          </xdr:nvCxnSpPr>
          <xdr:spPr>
            <a:xfrm>
              <a:off x="11239024" y="1806403"/>
              <a:ext cx="324001"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cxnSp macro="">
          <xdr:nvCxnSpPr>
            <xdr:cNvPr id="49" name="Conector recto 48">
              <a:extLst>
                <a:ext uri="{FF2B5EF4-FFF2-40B4-BE49-F238E27FC236}">
                  <a16:creationId xmlns:a16="http://schemas.microsoft.com/office/drawing/2014/main" id="{74163AD0-6E79-0070-4344-ABCE06F6A642}"/>
                </a:ext>
              </a:extLst>
            </xdr:cNvPr>
            <xdr:cNvCxnSpPr/>
          </xdr:nvCxnSpPr>
          <xdr:spPr>
            <a:xfrm>
              <a:off x="11239024" y="1963008"/>
              <a:ext cx="251999"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sp macro="" textlink="">
          <xdr:nvSpPr>
            <xdr:cNvPr id="50" name="Elipse 49">
              <a:extLst>
                <a:ext uri="{FF2B5EF4-FFF2-40B4-BE49-F238E27FC236}">
                  <a16:creationId xmlns:a16="http://schemas.microsoft.com/office/drawing/2014/main" id="{EDDF029A-3A63-98E8-39F2-1110C1BCB50C}"/>
                </a:ext>
              </a:extLst>
            </xdr:cNvPr>
            <xdr:cNvSpPr/>
          </xdr:nvSpPr>
          <xdr:spPr>
            <a:xfrm>
              <a:off x="11123274" y="1794078"/>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51" name="Elipse 50">
              <a:extLst>
                <a:ext uri="{FF2B5EF4-FFF2-40B4-BE49-F238E27FC236}">
                  <a16:creationId xmlns:a16="http://schemas.microsoft.com/office/drawing/2014/main" id="{92BFF9EE-9757-D50F-6BF0-59FE481743A2}"/>
                </a:ext>
              </a:extLst>
            </xdr:cNvPr>
            <xdr:cNvSpPr/>
          </xdr:nvSpPr>
          <xdr:spPr>
            <a:xfrm>
              <a:off x="11123274" y="1949693"/>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52" name="Elipse 51">
              <a:extLst>
                <a:ext uri="{FF2B5EF4-FFF2-40B4-BE49-F238E27FC236}">
                  <a16:creationId xmlns:a16="http://schemas.microsoft.com/office/drawing/2014/main" id="{90CA5E74-9100-C069-E450-D325DEE01694}"/>
                </a:ext>
              </a:extLst>
            </xdr:cNvPr>
            <xdr:cNvSpPr/>
          </xdr:nvSpPr>
          <xdr:spPr>
            <a:xfrm>
              <a:off x="11123274" y="2105308"/>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53" name="Conector recto 52">
              <a:extLst>
                <a:ext uri="{FF2B5EF4-FFF2-40B4-BE49-F238E27FC236}">
                  <a16:creationId xmlns:a16="http://schemas.microsoft.com/office/drawing/2014/main" id="{E203623B-E550-A0F0-FF5C-82A80CBBA575}"/>
                </a:ext>
              </a:extLst>
            </xdr:cNvPr>
            <xdr:cNvCxnSpPr/>
          </xdr:nvCxnSpPr>
          <xdr:spPr>
            <a:xfrm>
              <a:off x="11239024" y="2119613"/>
              <a:ext cx="108000"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sp macro="" textlink="">
          <xdr:nvSpPr>
            <xdr:cNvPr id="54" name="Rectángulo 53">
              <a:extLst>
                <a:ext uri="{FF2B5EF4-FFF2-40B4-BE49-F238E27FC236}">
                  <a16:creationId xmlns:a16="http://schemas.microsoft.com/office/drawing/2014/main" id="{C42B82FD-D823-B975-0B89-2C356146A5B7}"/>
                </a:ext>
              </a:extLst>
            </xdr:cNvPr>
            <xdr:cNvSpPr/>
          </xdr:nvSpPr>
          <xdr:spPr>
            <a:xfrm>
              <a:off x="11597228" y="1794078"/>
              <a:ext cx="214970" cy="389992"/>
            </a:xfrm>
            <a:prstGeom prst="rect">
              <a:avLst/>
            </a:prstGeom>
            <a:solidFill>
              <a:srgbClr val="1A496D">
                <a:alpha val="50000"/>
              </a:srgbClr>
            </a:solid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nvGrpSpPr>
            <xdr:cNvPr id="55" name="Grupo 54">
              <a:extLst>
                <a:ext uri="{FF2B5EF4-FFF2-40B4-BE49-F238E27FC236}">
                  <a16:creationId xmlns:a16="http://schemas.microsoft.com/office/drawing/2014/main" id="{3D3717C4-BE61-BD9D-192F-93D651C3E347}"/>
                </a:ext>
              </a:extLst>
            </xdr:cNvPr>
            <xdr:cNvGrpSpPr>
              <a:grpSpLocks noChangeAspect="1"/>
            </xdr:cNvGrpSpPr>
          </xdr:nvGrpSpPr>
          <xdr:grpSpPr>
            <a:xfrm>
              <a:off x="11378873" y="1817915"/>
              <a:ext cx="360000" cy="414505"/>
              <a:chOff x="9619512" y="1546211"/>
              <a:chExt cx="1003736" cy="1155700"/>
            </a:xfrm>
            <a:solidFill>
              <a:schemeClr val="bg1"/>
            </a:solidFill>
          </xdr:grpSpPr>
          <xdr:sp macro="" textlink="">
            <xdr:nvSpPr>
              <xdr:cNvPr id="58" name="Rectángulo redondeado 67">
                <a:extLst>
                  <a:ext uri="{FF2B5EF4-FFF2-40B4-BE49-F238E27FC236}">
                    <a16:creationId xmlns:a16="http://schemas.microsoft.com/office/drawing/2014/main" id="{724C84E0-2EB3-9060-5458-0EF8EB30A7BF}"/>
                  </a:ext>
                </a:extLst>
              </xdr:cNvPr>
              <xdr:cNvSpPr/>
            </xdr:nvSpPr>
            <xdr:spPr>
              <a:xfrm rot="18879351">
                <a:off x="9808331" y="1886994"/>
                <a:ext cx="1155700" cy="474134"/>
              </a:xfrm>
              <a:prstGeom prst="roundRect">
                <a:avLst/>
              </a:prstGeom>
              <a:grp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59" name="Paralelogramo 58">
                <a:extLst>
                  <a:ext uri="{FF2B5EF4-FFF2-40B4-BE49-F238E27FC236}">
                    <a16:creationId xmlns:a16="http://schemas.microsoft.com/office/drawing/2014/main" id="{22EC2020-5E91-C6CB-77CB-C4C1C2D9E2B7}"/>
                  </a:ext>
                </a:extLst>
              </xdr:cNvPr>
              <xdr:cNvSpPr/>
            </xdr:nvSpPr>
            <xdr:spPr>
              <a:xfrm>
                <a:off x="9619512" y="2393388"/>
                <a:ext cx="608808" cy="305014"/>
              </a:xfrm>
              <a:prstGeom prst="parallelogram">
                <a:avLst>
                  <a:gd name="adj" fmla="val 95439"/>
                </a:avLst>
              </a:prstGeom>
              <a:grp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sp macro="" textlink="">
          <xdr:nvSpPr>
            <xdr:cNvPr id="56" name="Elipse 55">
              <a:extLst>
                <a:ext uri="{FF2B5EF4-FFF2-40B4-BE49-F238E27FC236}">
                  <a16:creationId xmlns:a16="http://schemas.microsoft.com/office/drawing/2014/main" id="{AB2B6F6F-7BAF-3768-37F9-BE675F819FC7}"/>
                </a:ext>
              </a:extLst>
            </xdr:cNvPr>
            <xdr:cNvSpPr/>
          </xdr:nvSpPr>
          <xdr:spPr>
            <a:xfrm>
              <a:off x="11123274" y="2260923"/>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57" name="Conector recto 56">
              <a:extLst>
                <a:ext uri="{FF2B5EF4-FFF2-40B4-BE49-F238E27FC236}">
                  <a16:creationId xmlns:a16="http://schemas.microsoft.com/office/drawing/2014/main" id="{8DC2E9E5-0F66-DD2A-9073-AA7AA1FB2695}"/>
                </a:ext>
              </a:extLst>
            </xdr:cNvPr>
            <xdr:cNvCxnSpPr/>
          </xdr:nvCxnSpPr>
          <xdr:spPr>
            <a:xfrm>
              <a:off x="11239024" y="2276214"/>
              <a:ext cx="108000"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grpSp>
      <xdr:sp macro="" textlink="">
        <xdr:nvSpPr>
          <xdr:cNvPr id="46" name="Rectángulo 45">
            <a:extLst>
              <a:ext uri="{FF2B5EF4-FFF2-40B4-BE49-F238E27FC236}">
                <a16:creationId xmlns:a16="http://schemas.microsoft.com/office/drawing/2014/main" id="{3857D435-5121-1ABB-9501-DE5BDF6FD29F}"/>
              </a:ext>
            </a:extLst>
          </xdr:cNvPr>
          <xdr:cNvSpPr/>
        </xdr:nvSpPr>
        <xdr:spPr>
          <a:xfrm rot="18879351">
            <a:off x="193749" y="225093"/>
            <a:ext cx="74800" cy="22944"/>
          </a:xfrm>
          <a:prstGeom prst="rect">
            <a:avLst/>
          </a:prstGeom>
          <a:solidFill>
            <a:schemeClr val="bg1"/>
          </a:solidFill>
          <a:ln w="31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clientData/>
  </xdr:twoCellAnchor>
  <xdr:twoCellAnchor editAs="oneCell">
    <xdr:from>
      <xdr:col>6</xdr:col>
      <xdr:colOff>142873</xdr:colOff>
      <xdr:row>8</xdr:row>
      <xdr:rowOff>108560</xdr:rowOff>
    </xdr:from>
    <xdr:to>
      <xdr:col>6</xdr:col>
      <xdr:colOff>428625</xdr:colOff>
      <xdr:row>8</xdr:row>
      <xdr:rowOff>387962</xdr:rowOff>
    </xdr:to>
    <xdr:pic>
      <xdr:nvPicPr>
        <xdr:cNvPr id="60" name="Picture 2">
          <a:extLst>
            <a:ext uri="{FF2B5EF4-FFF2-40B4-BE49-F238E27FC236}">
              <a16:creationId xmlns:a16="http://schemas.microsoft.com/office/drawing/2014/main" id="{55B6A723-A812-4246-99AA-8C00414BF254}"/>
            </a:ext>
          </a:extLst>
        </xdr:cNvPr>
        <xdr:cNvPicPr>
          <a:picLocks noChangeAspect="1" noChangeArrowheads="1"/>
        </xdr:cNvPicPr>
      </xdr:nvPicPr>
      <xdr:blipFill>
        <a:blip xmlns:r="http://schemas.openxmlformats.org/officeDocument/2006/relationships" r:embed="rId8" cstate="print">
          <a:lum bright="100000" contrast="-10000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flipH="1">
          <a:off x="6565898" y="1800835"/>
          <a:ext cx="282577" cy="28257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142875</xdr:colOff>
      <xdr:row>8</xdr:row>
      <xdr:rowOff>80961</xdr:rowOff>
    </xdr:from>
    <xdr:to>
      <xdr:col>9</xdr:col>
      <xdr:colOff>476250</xdr:colOff>
      <xdr:row>8</xdr:row>
      <xdr:rowOff>407986</xdr:rowOff>
    </xdr:to>
    <xdr:pic>
      <xdr:nvPicPr>
        <xdr:cNvPr id="61" name="Gráfico 60" descr="Libro cerrado contorno">
          <a:extLst>
            <a:ext uri="{FF2B5EF4-FFF2-40B4-BE49-F238E27FC236}">
              <a16:creationId xmlns:a16="http://schemas.microsoft.com/office/drawing/2014/main" id="{4306CE15-5938-4841-A075-51B97733C57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9931400" y="1779586"/>
          <a:ext cx="336550" cy="323850"/>
        </a:xfrm>
        <a:prstGeom prst="rect">
          <a:avLst/>
        </a:prstGeom>
      </xdr:spPr>
    </xdr:pic>
    <xdr:clientData/>
  </xdr:twoCellAnchor>
  <xdr:twoCellAnchor editAs="oneCell">
    <xdr:from>
      <xdr:col>12</xdr:col>
      <xdr:colOff>71437</xdr:colOff>
      <xdr:row>8</xdr:row>
      <xdr:rowOff>45243</xdr:rowOff>
    </xdr:from>
    <xdr:to>
      <xdr:col>12</xdr:col>
      <xdr:colOff>511968</xdr:colOff>
      <xdr:row>8</xdr:row>
      <xdr:rowOff>485774</xdr:rowOff>
    </xdr:to>
    <xdr:pic>
      <xdr:nvPicPr>
        <xdr:cNvPr id="62" name="Gráfico 61" descr="Pirámide con niveles contorno">
          <a:extLst>
            <a:ext uri="{FF2B5EF4-FFF2-40B4-BE49-F238E27FC236}">
              <a16:creationId xmlns:a16="http://schemas.microsoft.com/office/drawing/2014/main" id="{8187FDF2-1E20-48B5-A17E-943E6E772744}"/>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3298487" y="1743868"/>
          <a:ext cx="443706" cy="437356"/>
        </a:xfrm>
        <a:prstGeom prst="rect">
          <a:avLst/>
        </a:prstGeom>
      </xdr:spPr>
    </xdr:pic>
    <xdr:clientData/>
  </xdr:twoCellAnchor>
  <xdr:twoCellAnchor>
    <xdr:from>
      <xdr:col>3</xdr:col>
      <xdr:colOff>160337</xdr:colOff>
      <xdr:row>8</xdr:row>
      <xdr:rowOff>95249</xdr:rowOff>
    </xdr:from>
    <xdr:to>
      <xdr:col>3</xdr:col>
      <xdr:colOff>411163</xdr:colOff>
      <xdr:row>8</xdr:row>
      <xdr:rowOff>390508</xdr:rowOff>
    </xdr:to>
    <xdr:grpSp>
      <xdr:nvGrpSpPr>
        <xdr:cNvPr id="63" name="Grupo 62">
          <a:extLst>
            <a:ext uri="{FF2B5EF4-FFF2-40B4-BE49-F238E27FC236}">
              <a16:creationId xmlns:a16="http://schemas.microsoft.com/office/drawing/2014/main" id="{43652E38-2742-487A-A57C-BF78C918C31C}"/>
            </a:ext>
          </a:extLst>
        </xdr:cNvPr>
        <xdr:cNvGrpSpPr/>
      </xdr:nvGrpSpPr>
      <xdr:grpSpPr>
        <a:xfrm>
          <a:off x="3077368" y="1833562"/>
          <a:ext cx="250826" cy="295259"/>
          <a:chOff x="85596" y="134481"/>
          <a:chExt cx="180000" cy="188103"/>
        </a:xfrm>
      </xdr:grpSpPr>
      <xdr:grpSp>
        <xdr:nvGrpSpPr>
          <xdr:cNvPr id="64" name="Grupo 63">
            <a:extLst>
              <a:ext uri="{FF2B5EF4-FFF2-40B4-BE49-F238E27FC236}">
                <a16:creationId xmlns:a16="http://schemas.microsoft.com/office/drawing/2014/main" id="{CE61D5D2-DAE3-8A2A-8613-229DEA6DDE75}"/>
              </a:ext>
            </a:extLst>
          </xdr:cNvPr>
          <xdr:cNvGrpSpPr>
            <a:grpSpLocks noChangeAspect="1"/>
          </xdr:cNvGrpSpPr>
        </xdr:nvGrpSpPr>
        <xdr:grpSpPr>
          <a:xfrm>
            <a:off x="85596" y="134481"/>
            <a:ext cx="180000" cy="188103"/>
            <a:chOff x="10975563" y="1597304"/>
            <a:chExt cx="836635" cy="874302"/>
          </a:xfrm>
        </xdr:grpSpPr>
        <xdr:sp macro="" textlink="">
          <xdr:nvSpPr>
            <xdr:cNvPr id="66" name="Rectángulo 65">
              <a:extLst>
                <a:ext uri="{FF2B5EF4-FFF2-40B4-BE49-F238E27FC236}">
                  <a16:creationId xmlns:a16="http://schemas.microsoft.com/office/drawing/2014/main" id="{DB782326-EEFE-C901-7812-60D0CA0A0FE9}"/>
                </a:ext>
              </a:extLst>
            </xdr:cNvPr>
            <xdr:cNvSpPr/>
          </xdr:nvSpPr>
          <xdr:spPr>
            <a:xfrm>
              <a:off x="10975563" y="1597304"/>
              <a:ext cx="720000" cy="874302"/>
            </a:xfrm>
            <a:prstGeom prst="rect">
              <a:avLst/>
            </a:prstGeom>
            <a:no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67" name="Conector recto 66">
              <a:extLst>
                <a:ext uri="{FF2B5EF4-FFF2-40B4-BE49-F238E27FC236}">
                  <a16:creationId xmlns:a16="http://schemas.microsoft.com/office/drawing/2014/main" id="{E643DEAA-8209-181B-ACE1-0350A0E5D10B}"/>
                </a:ext>
              </a:extLst>
            </xdr:cNvPr>
            <xdr:cNvCxnSpPr/>
          </xdr:nvCxnSpPr>
          <xdr:spPr>
            <a:xfrm>
              <a:off x="11239024" y="1806403"/>
              <a:ext cx="324001"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cxnSp macro="">
          <xdr:nvCxnSpPr>
            <xdr:cNvPr id="68" name="Conector recto 67">
              <a:extLst>
                <a:ext uri="{FF2B5EF4-FFF2-40B4-BE49-F238E27FC236}">
                  <a16:creationId xmlns:a16="http://schemas.microsoft.com/office/drawing/2014/main" id="{EFFB3676-098B-AF52-0A78-421AE0DE0517}"/>
                </a:ext>
              </a:extLst>
            </xdr:cNvPr>
            <xdr:cNvCxnSpPr/>
          </xdr:nvCxnSpPr>
          <xdr:spPr>
            <a:xfrm>
              <a:off x="11239024" y="1963008"/>
              <a:ext cx="251999"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sp macro="" textlink="">
          <xdr:nvSpPr>
            <xdr:cNvPr id="69" name="Elipse 68">
              <a:extLst>
                <a:ext uri="{FF2B5EF4-FFF2-40B4-BE49-F238E27FC236}">
                  <a16:creationId xmlns:a16="http://schemas.microsoft.com/office/drawing/2014/main" id="{B593BD98-B928-58DE-486F-FD3F00434365}"/>
                </a:ext>
              </a:extLst>
            </xdr:cNvPr>
            <xdr:cNvSpPr/>
          </xdr:nvSpPr>
          <xdr:spPr>
            <a:xfrm>
              <a:off x="11123274" y="1794078"/>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70" name="Elipse 69">
              <a:extLst>
                <a:ext uri="{FF2B5EF4-FFF2-40B4-BE49-F238E27FC236}">
                  <a16:creationId xmlns:a16="http://schemas.microsoft.com/office/drawing/2014/main" id="{5E2401F8-627E-6F0A-220A-4F770078D539}"/>
                </a:ext>
              </a:extLst>
            </xdr:cNvPr>
            <xdr:cNvSpPr/>
          </xdr:nvSpPr>
          <xdr:spPr>
            <a:xfrm>
              <a:off x="11123274" y="1949693"/>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71" name="Elipse 70">
              <a:extLst>
                <a:ext uri="{FF2B5EF4-FFF2-40B4-BE49-F238E27FC236}">
                  <a16:creationId xmlns:a16="http://schemas.microsoft.com/office/drawing/2014/main" id="{AB813E19-1348-B085-84E5-EC2C637440C4}"/>
                </a:ext>
              </a:extLst>
            </xdr:cNvPr>
            <xdr:cNvSpPr/>
          </xdr:nvSpPr>
          <xdr:spPr>
            <a:xfrm>
              <a:off x="11123274" y="2105308"/>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72" name="Conector recto 71">
              <a:extLst>
                <a:ext uri="{FF2B5EF4-FFF2-40B4-BE49-F238E27FC236}">
                  <a16:creationId xmlns:a16="http://schemas.microsoft.com/office/drawing/2014/main" id="{31F714BF-4068-BADB-3C58-408A9F77B23F}"/>
                </a:ext>
              </a:extLst>
            </xdr:cNvPr>
            <xdr:cNvCxnSpPr/>
          </xdr:nvCxnSpPr>
          <xdr:spPr>
            <a:xfrm>
              <a:off x="11239024" y="2119613"/>
              <a:ext cx="108000"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sp macro="" textlink="">
          <xdr:nvSpPr>
            <xdr:cNvPr id="73" name="Rectángulo 72">
              <a:extLst>
                <a:ext uri="{FF2B5EF4-FFF2-40B4-BE49-F238E27FC236}">
                  <a16:creationId xmlns:a16="http://schemas.microsoft.com/office/drawing/2014/main" id="{8BD9F16A-3956-BF8B-869E-685BDC10A29F}"/>
                </a:ext>
              </a:extLst>
            </xdr:cNvPr>
            <xdr:cNvSpPr/>
          </xdr:nvSpPr>
          <xdr:spPr>
            <a:xfrm>
              <a:off x="11597228" y="1794078"/>
              <a:ext cx="214970" cy="389992"/>
            </a:xfrm>
            <a:prstGeom prst="rect">
              <a:avLst/>
            </a:prstGeom>
            <a:solidFill>
              <a:srgbClr val="1A496D">
                <a:alpha val="50000"/>
              </a:srgbClr>
            </a:solid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nvGrpSpPr>
            <xdr:cNvPr id="74" name="Grupo 73">
              <a:extLst>
                <a:ext uri="{FF2B5EF4-FFF2-40B4-BE49-F238E27FC236}">
                  <a16:creationId xmlns:a16="http://schemas.microsoft.com/office/drawing/2014/main" id="{215276AF-9BE1-58A2-C4A2-7E0C954417A3}"/>
                </a:ext>
              </a:extLst>
            </xdr:cNvPr>
            <xdr:cNvGrpSpPr>
              <a:grpSpLocks noChangeAspect="1"/>
            </xdr:cNvGrpSpPr>
          </xdr:nvGrpSpPr>
          <xdr:grpSpPr>
            <a:xfrm>
              <a:off x="11378873" y="1817915"/>
              <a:ext cx="360000" cy="414505"/>
              <a:chOff x="9619512" y="1546211"/>
              <a:chExt cx="1003736" cy="1155700"/>
            </a:xfrm>
            <a:solidFill>
              <a:schemeClr val="bg1"/>
            </a:solidFill>
          </xdr:grpSpPr>
          <xdr:sp macro="" textlink="">
            <xdr:nvSpPr>
              <xdr:cNvPr id="77" name="Rectángulo redondeado 67">
                <a:extLst>
                  <a:ext uri="{FF2B5EF4-FFF2-40B4-BE49-F238E27FC236}">
                    <a16:creationId xmlns:a16="http://schemas.microsoft.com/office/drawing/2014/main" id="{48986CDE-E5B5-FC46-C660-A8DCB54EA285}"/>
                  </a:ext>
                </a:extLst>
              </xdr:cNvPr>
              <xdr:cNvSpPr/>
            </xdr:nvSpPr>
            <xdr:spPr>
              <a:xfrm rot="18879351">
                <a:off x="9808331" y="1886994"/>
                <a:ext cx="1155700" cy="474134"/>
              </a:xfrm>
              <a:prstGeom prst="roundRect">
                <a:avLst/>
              </a:prstGeom>
              <a:grp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78" name="Paralelogramo 77">
                <a:extLst>
                  <a:ext uri="{FF2B5EF4-FFF2-40B4-BE49-F238E27FC236}">
                    <a16:creationId xmlns:a16="http://schemas.microsoft.com/office/drawing/2014/main" id="{33F168D1-175D-C0A6-92B0-D53A2F7048FA}"/>
                  </a:ext>
                </a:extLst>
              </xdr:cNvPr>
              <xdr:cNvSpPr/>
            </xdr:nvSpPr>
            <xdr:spPr>
              <a:xfrm>
                <a:off x="9619512" y="2393388"/>
                <a:ext cx="608808" cy="305014"/>
              </a:xfrm>
              <a:prstGeom prst="parallelogram">
                <a:avLst>
                  <a:gd name="adj" fmla="val 95439"/>
                </a:avLst>
              </a:prstGeom>
              <a:grp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sp macro="" textlink="">
          <xdr:nvSpPr>
            <xdr:cNvPr id="75" name="Elipse 74">
              <a:extLst>
                <a:ext uri="{FF2B5EF4-FFF2-40B4-BE49-F238E27FC236}">
                  <a16:creationId xmlns:a16="http://schemas.microsoft.com/office/drawing/2014/main" id="{60E06F89-7E5E-4078-EF45-BBCD31CD5B4D}"/>
                </a:ext>
              </a:extLst>
            </xdr:cNvPr>
            <xdr:cNvSpPr/>
          </xdr:nvSpPr>
          <xdr:spPr>
            <a:xfrm>
              <a:off x="11123274" y="2260923"/>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76" name="Conector recto 75">
              <a:extLst>
                <a:ext uri="{FF2B5EF4-FFF2-40B4-BE49-F238E27FC236}">
                  <a16:creationId xmlns:a16="http://schemas.microsoft.com/office/drawing/2014/main" id="{F50D70C7-19E5-AE25-162E-22F015D34188}"/>
                </a:ext>
              </a:extLst>
            </xdr:cNvPr>
            <xdr:cNvCxnSpPr/>
          </xdr:nvCxnSpPr>
          <xdr:spPr>
            <a:xfrm>
              <a:off x="11239024" y="2276214"/>
              <a:ext cx="108000"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grpSp>
      <xdr:sp macro="" textlink="">
        <xdr:nvSpPr>
          <xdr:cNvPr id="65" name="Rectángulo 64">
            <a:extLst>
              <a:ext uri="{FF2B5EF4-FFF2-40B4-BE49-F238E27FC236}">
                <a16:creationId xmlns:a16="http://schemas.microsoft.com/office/drawing/2014/main" id="{CC1DBA9B-27AC-E4B2-0F7C-B990BCB8CDCB}"/>
              </a:ext>
            </a:extLst>
          </xdr:cNvPr>
          <xdr:cNvSpPr/>
        </xdr:nvSpPr>
        <xdr:spPr>
          <a:xfrm rot="18879351">
            <a:off x="193749" y="225093"/>
            <a:ext cx="74800" cy="22944"/>
          </a:xfrm>
          <a:prstGeom prst="rect">
            <a:avLst/>
          </a:prstGeom>
          <a:solidFill>
            <a:schemeClr val="bg1"/>
          </a:solidFill>
          <a:ln w="31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clientData/>
  </xdr:twoCellAnchor>
  <xdr:twoCellAnchor editAs="oneCell">
    <xdr:from>
      <xdr:col>6</xdr:col>
      <xdr:colOff>142873</xdr:colOff>
      <xdr:row>8</xdr:row>
      <xdr:rowOff>108560</xdr:rowOff>
    </xdr:from>
    <xdr:to>
      <xdr:col>6</xdr:col>
      <xdr:colOff>428625</xdr:colOff>
      <xdr:row>8</xdr:row>
      <xdr:rowOff>387962</xdr:rowOff>
    </xdr:to>
    <xdr:pic>
      <xdr:nvPicPr>
        <xdr:cNvPr id="79" name="Picture 2">
          <a:extLst>
            <a:ext uri="{FF2B5EF4-FFF2-40B4-BE49-F238E27FC236}">
              <a16:creationId xmlns:a16="http://schemas.microsoft.com/office/drawing/2014/main" id="{D61D70D7-EB56-485A-8F41-11FF17008E18}"/>
            </a:ext>
          </a:extLst>
        </xdr:cNvPr>
        <xdr:cNvPicPr>
          <a:picLocks noChangeAspect="1" noChangeArrowheads="1"/>
        </xdr:cNvPicPr>
      </xdr:nvPicPr>
      <xdr:blipFill>
        <a:blip xmlns:r="http://schemas.openxmlformats.org/officeDocument/2006/relationships" r:embed="rId8" cstate="print">
          <a:lum bright="100000" contrast="-10000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flipH="1">
          <a:off x="6565898" y="1800835"/>
          <a:ext cx="282577" cy="28257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142875</xdr:colOff>
      <xdr:row>8</xdr:row>
      <xdr:rowOff>80961</xdr:rowOff>
    </xdr:from>
    <xdr:to>
      <xdr:col>9</xdr:col>
      <xdr:colOff>476250</xdr:colOff>
      <xdr:row>8</xdr:row>
      <xdr:rowOff>407986</xdr:rowOff>
    </xdr:to>
    <xdr:pic>
      <xdr:nvPicPr>
        <xdr:cNvPr id="80" name="Gráfico 79" descr="Libro cerrado contorno">
          <a:extLst>
            <a:ext uri="{FF2B5EF4-FFF2-40B4-BE49-F238E27FC236}">
              <a16:creationId xmlns:a16="http://schemas.microsoft.com/office/drawing/2014/main" id="{C45C36FF-8911-44B5-A821-3E6E143CBD7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9931400" y="1779586"/>
          <a:ext cx="336550" cy="323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6" name="Imagen 5">
          <a:extLst>
            <a:ext uri="{FF2B5EF4-FFF2-40B4-BE49-F238E27FC236}">
              <a16:creationId xmlns:a16="http://schemas.microsoft.com/office/drawing/2014/main" id="{FE3FF394-AC04-4E7B-A0D9-7989315D1D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158750</xdr:colOff>
      <xdr:row>0</xdr:row>
      <xdr:rowOff>155575</xdr:rowOff>
    </xdr:from>
    <xdr:to>
      <xdr:col>1</xdr:col>
      <xdr:colOff>2339179</xdr:colOff>
      <xdr:row>0</xdr:row>
      <xdr:rowOff>524670</xdr:rowOff>
    </xdr:to>
    <xdr:grpSp>
      <xdr:nvGrpSpPr>
        <xdr:cNvPr id="2" name="Grupo 1">
          <a:hlinkClick xmlns:r="http://schemas.openxmlformats.org/officeDocument/2006/relationships" r:id="rId2"/>
          <a:extLst>
            <a:ext uri="{FF2B5EF4-FFF2-40B4-BE49-F238E27FC236}">
              <a16:creationId xmlns:a16="http://schemas.microsoft.com/office/drawing/2014/main" id="{9EC0D24D-FDF1-47CA-BD43-1085BD59A988}"/>
            </a:ext>
          </a:extLst>
        </xdr:cNvPr>
        <xdr:cNvGrpSpPr/>
      </xdr:nvGrpSpPr>
      <xdr:grpSpPr>
        <a:xfrm>
          <a:off x="158750" y="155575"/>
          <a:ext cx="2355054" cy="369095"/>
          <a:chOff x="285752" y="309562"/>
          <a:chExt cx="2345529" cy="377826"/>
        </a:xfrm>
      </xdr:grpSpPr>
      <xdr:sp macro="" textlink="">
        <xdr:nvSpPr>
          <xdr:cNvPr id="4" name="Rectángulo 3">
            <a:hlinkClick xmlns:r="http://schemas.openxmlformats.org/officeDocument/2006/relationships" r:id="rId2"/>
            <a:extLst>
              <a:ext uri="{FF2B5EF4-FFF2-40B4-BE49-F238E27FC236}">
                <a16:creationId xmlns:a16="http://schemas.microsoft.com/office/drawing/2014/main" id="{6B93627F-6E3C-C03F-23C8-4EC2BF2B2939}"/>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5D2A422C-4EE4-BA63-AA5A-04E89C2EC00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161583</xdr:rowOff>
    </xdr:to>
    <xdr:pic>
      <xdr:nvPicPr>
        <xdr:cNvPr id="2" name="Imagen 1">
          <a:extLst>
            <a:ext uri="{FF2B5EF4-FFF2-40B4-BE49-F238E27FC236}">
              <a16:creationId xmlns:a16="http://schemas.microsoft.com/office/drawing/2014/main" id="{EE35C7F9-A723-4984-A50D-1932F75E16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64676" y="345282"/>
          <a:ext cx="2209800"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161925</xdr:colOff>
      <xdr:row>0</xdr:row>
      <xdr:rowOff>158750</xdr:rowOff>
    </xdr:from>
    <xdr:to>
      <xdr:col>1</xdr:col>
      <xdr:colOff>2329654</xdr:colOff>
      <xdr:row>0</xdr:row>
      <xdr:rowOff>527845</xdr:rowOff>
    </xdr:to>
    <xdr:grpSp>
      <xdr:nvGrpSpPr>
        <xdr:cNvPr id="6" name="Grupo 5">
          <a:hlinkClick xmlns:r="http://schemas.openxmlformats.org/officeDocument/2006/relationships" r:id="rId2"/>
          <a:extLst>
            <a:ext uri="{FF2B5EF4-FFF2-40B4-BE49-F238E27FC236}">
              <a16:creationId xmlns:a16="http://schemas.microsoft.com/office/drawing/2014/main" id="{3E053420-E4E7-4384-B30D-7A5CAD493784}"/>
            </a:ext>
          </a:extLst>
        </xdr:cNvPr>
        <xdr:cNvGrpSpPr/>
      </xdr:nvGrpSpPr>
      <xdr:grpSpPr>
        <a:xfrm>
          <a:off x="161925" y="158750"/>
          <a:ext cx="2342354" cy="369095"/>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534FA76F-D005-054B-F7A2-BAF1E67D1F2F}"/>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BBFFC330-36CC-B871-9415-9DD662335D4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6" name="Imagen 5">
          <a:extLst>
            <a:ext uri="{FF2B5EF4-FFF2-40B4-BE49-F238E27FC236}">
              <a16:creationId xmlns:a16="http://schemas.microsoft.com/office/drawing/2014/main" id="{8A13C75D-FC39-4F72-B124-8507BA8DD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158750</xdr:colOff>
      <xdr:row>0</xdr:row>
      <xdr:rowOff>146050</xdr:rowOff>
    </xdr:from>
    <xdr:to>
      <xdr:col>1</xdr:col>
      <xdr:colOff>2336004</xdr:colOff>
      <xdr:row>0</xdr:row>
      <xdr:rowOff>508795</xdr:rowOff>
    </xdr:to>
    <xdr:grpSp>
      <xdr:nvGrpSpPr>
        <xdr:cNvPr id="2" name="Grupo 1">
          <a:hlinkClick xmlns:r="http://schemas.openxmlformats.org/officeDocument/2006/relationships" r:id="rId2"/>
          <a:extLst>
            <a:ext uri="{FF2B5EF4-FFF2-40B4-BE49-F238E27FC236}">
              <a16:creationId xmlns:a16="http://schemas.microsoft.com/office/drawing/2014/main" id="{8AA9FBC3-BB26-4519-973B-CEA40E3A9356}"/>
            </a:ext>
          </a:extLst>
        </xdr:cNvPr>
        <xdr:cNvGrpSpPr/>
      </xdr:nvGrpSpPr>
      <xdr:grpSpPr>
        <a:xfrm>
          <a:off x="158750" y="146050"/>
          <a:ext cx="2351879" cy="362745"/>
          <a:chOff x="285752" y="309562"/>
          <a:chExt cx="2345529" cy="377826"/>
        </a:xfrm>
      </xdr:grpSpPr>
      <xdr:sp macro="" textlink="">
        <xdr:nvSpPr>
          <xdr:cNvPr id="3" name="Rectángulo 2">
            <a:hlinkClick xmlns:r="http://schemas.openxmlformats.org/officeDocument/2006/relationships" r:id="rId2"/>
            <a:extLst>
              <a:ext uri="{FF2B5EF4-FFF2-40B4-BE49-F238E27FC236}">
                <a16:creationId xmlns:a16="http://schemas.microsoft.com/office/drawing/2014/main" id="{DA27CBEB-00F6-23F2-61EF-05682377E4BF}"/>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4" name="Gráfico 3" descr="Flecha lineal: vuelta en U horizontal contorno">
            <a:extLst>
              <a:ext uri="{FF2B5EF4-FFF2-40B4-BE49-F238E27FC236}">
                <a16:creationId xmlns:a16="http://schemas.microsoft.com/office/drawing/2014/main" id="{C0E8512D-B711-4727-91F8-138EAD5D030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161583</xdr:rowOff>
    </xdr:to>
    <xdr:pic>
      <xdr:nvPicPr>
        <xdr:cNvPr id="6" name="Imagen 5">
          <a:extLst>
            <a:ext uri="{FF2B5EF4-FFF2-40B4-BE49-F238E27FC236}">
              <a16:creationId xmlns:a16="http://schemas.microsoft.com/office/drawing/2014/main" id="{197BAAF8-A169-4E10-B023-F6C9FF73EF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0</xdr:row>
      <xdr:rowOff>146050</xdr:rowOff>
    </xdr:from>
    <xdr:to>
      <xdr:col>1</xdr:col>
      <xdr:colOff>2364579</xdr:colOff>
      <xdr:row>0</xdr:row>
      <xdr:rowOff>518320</xdr:rowOff>
    </xdr:to>
    <xdr:grpSp>
      <xdr:nvGrpSpPr>
        <xdr:cNvPr id="2" name="Grupo 1">
          <a:hlinkClick xmlns:r="http://schemas.openxmlformats.org/officeDocument/2006/relationships" r:id="rId2"/>
          <a:extLst>
            <a:ext uri="{FF2B5EF4-FFF2-40B4-BE49-F238E27FC236}">
              <a16:creationId xmlns:a16="http://schemas.microsoft.com/office/drawing/2014/main" id="{786913D6-ECDC-44FC-924F-1AE160C27A33}"/>
            </a:ext>
          </a:extLst>
        </xdr:cNvPr>
        <xdr:cNvGrpSpPr/>
      </xdr:nvGrpSpPr>
      <xdr:grpSpPr>
        <a:xfrm>
          <a:off x="184150" y="146050"/>
          <a:ext cx="2355054" cy="372270"/>
          <a:chOff x="285752" y="309562"/>
          <a:chExt cx="2345529" cy="377826"/>
        </a:xfrm>
      </xdr:grpSpPr>
      <xdr:sp macro="" textlink="">
        <xdr:nvSpPr>
          <xdr:cNvPr id="4" name="Rectángulo 3">
            <a:hlinkClick xmlns:r="http://schemas.openxmlformats.org/officeDocument/2006/relationships" r:id="rId2"/>
            <a:extLst>
              <a:ext uri="{FF2B5EF4-FFF2-40B4-BE49-F238E27FC236}">
                <a16:creationId xmlns:a16="http://schemas.microsoft.com/office/drawing/2014/main" id="{D087926E-322F-BBF6-C201-A79EB7CDE259}"/>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D39DEF88-6A4C-F1FA-8377-56337F3EB96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6" name="Imagen 5">
          <a:extLst>
            <a:ext uri="{FF2B5EF4-FFF2-40B4-BE49-F238E27FC236}">
              <a16:creationId xmlns:a16="http://schemas.microsoft.com/office/drawing/2014/main" id="{15D800DA-7C17-44FF-B3C6-DB2A529708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165100</xdr:colOff>
      <xdr:row>0</xdr:row>
      <xdr:rowOff>187325</xdr:rowOff>
    </xdr:from>
    <xdr:to>
      <xdr:col>1</xdr:col>
      <xdr:colOff>2329654</xdr:colOff>
      <xdr:row>0</xdr:row>
      <xdr:rowOff>559595</xdr:rowOff>
    </xdr:to>
    <xdr:grpSp>
      <xdr:nvGrpSpPr>
        <xdr:cNvPr id="2" name="Grupo 1">
          <a:hlinkClick xmlns:r="http://schemas.openxmlformats.org/officeDocument/2006/relationships" r:id="rId2"/>
          <a:extLst>
            <a:ext uri="{FF2B5EF4-FFF2-40B4-BE49-F238E27FC236}">
              <a16:creationId xmlns:a16="http://schemas.microsoft.com/office/drawing/2014/main" id="{2397A0FE-48F5-48A6-B0B0-3FF64999D96A}"/>
            </a:ext>
          </a:extLst>
        </xdr:cNvPr>
        <xdr:cNvGrpSpPr/>
      </xdr:nvGrpSpPr>
      <xdr:grpSpPr>
        <a:xfrm>
          <a:off x="165100" y="187325"/>
          <a:ext cx="2339179" cy="372270"/>
          <a:chOff x="285752" y="309562"/>
          <a:chExt cx="2345529" cy="377826"/>
        </a:xfrm>
      </xdr:grpSpPr>
      <xdr:sp macro="" textlink="">
        <xdr:nvSpPr>
          <xdr:cNvPr id="4" name="Rectángulo 3">
            <a:hlinkClick xmlns:r="http://schemas.openxmlformats.org/officeDocument/2006/relationships" r:id="rId2"/>
            <a:extLst>
              <a:ext uri="{FF2B5EF4-FFF2-40B4-BE49-F238E27FC236}">
                <a16:creationId xmlns:a16="http://schemas.microsoft.com/office/drawing/2014/main" id="{842E95AF-1E23-EDAA-8E60-12CF56D045BC}"/>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9F2F8FD3-DC52-637D-F98F-7FF04C6C173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6" name="Imagen 5">
          <a:extLst>
            <a:ext uri="{FF2B5EF4-FFF2-40B4-BE49-F238E27FC236}">
              <a16:creationId xmlns:a16="http://schemas.microsoft.com/office/drawing/2014/main" id="{15C25B69-1C26-4A66-B82E-D9864D0185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158750</xdr:colOff>
      <xdr:row>0</xdr:row>
      <xdr:rowOff>158750</xdr:rowOff>
    </xdr:from>
    <xdr:to>
      <xdr:col>1</xdr:col>
      <xdr:colOff>2336004</xdr:colOff>
      <xdr:row>0</xdr:row>
      <xdr:rowOff>527845</xdr:rowOff>
    </xdr:to>
    <xdr:grpSp>
      <xdr:nvGrpSpPr>
        <xdr:cNvPr id="2" name="Grupo 1">
          <a:hlinkClick xmlns:r="http://schemas.openxmlformats.org/officeDocument/2006/relationships" r:id="rId2"/>
          <a:extLst>
            <a:ext uri="{FF2B5EF4-FFF2-40B4-BE49-F238E27FC236}">
              <a16:creationId xmlns:a16="http://schemas.microsoft.com/office/drawing/2014/main" id="{EC122BC0-3A38-4C45-8C0D-6C15D852A470}"/>
            </a:ext>
          </a:extLst>
        </xdr:cNvPr>
        <xdr:cNvGrpSpPr/>
      </xdr:nvGrpSpPr>
      <xdr:grpSpPr>
        <a:xfrm>
          <a:off x="158750" y="158750"/>
          <a:ext cx="2351879" cy="369095"/>
          <a:chOff x="285752" y="309562"/>
          <a:chExt cx="2345529" cy="377826"/>
        </a:xfrm>
      </xdr:grpSpPr>
      <xdr:sp macro="" textlink="">
        <xdr:nvSpPr>
          <xdr:cNvPr id="3" name="Rectángulo 2">
            <a:hlinkClick xmlns:r="http://schemas.openxmlformats.org/officeDocument/2006/relationships" r:id="rId2"/>
            <a:extLst>
              <a:ext uri="{FF2B5EF4-FFF2-40B4-BE49-F238E27FC236}">
                <a16:creationId xmlns:a16="http://schemas.microsoft.com/office/drawing/2014/main" id="{77285EA5-7F72-83F5-25C4-DE2E36AE9FA9}"/>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0" name="Gráfico 9" descr="Flecha lineal: vuelta en U horizontal contorno">
            <a:extLst>
              <a:ext uri="{FF2B5EF4-FFF2-40B4-BE49-F238E27FC236}">
                <a16:creationId xmlns:a16="http://schemas.microsoft.com/office/drawing/2014/main" id="{F712A58F-90B0-01D1-9008-291AFCFCF4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161583</xdr:rowOff>
    </xdr:to>
    <xdr:pic>
      <xdr:nvPicPr>
        <xdr:cNvPr id="6" name="Imagen 5">
          <a:extLst>
            <a:ext uri="{FF2B5EF4-FFF2-40B4-BE49-F238E27FC236}">
              <a16:creationId xmlns:a16="http://schemas.microsoft.com/office/drawing/2014/main" id="{6D99680E-8624-4E3F-845A-2851FE348A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139700</xdr:colOff>
      <xdr:row>0</xdr:row>
      <xdr:rowOff>155575</xdr:rowOff>
    </xdr:from>
    <xdr:to>
      <xdr:col>1</xdr:col>
      <xdr:colOff>2313779</xdr:colOff>
      <xdr:row>0</xdr:row>
      <xdr:rowOff>527845</xdr:rowOff>
    </xdr:to>
    <xdr:grpSp>
      <xdr:nvGrpSpPr>
        <xdr:cNvPr id="2" name="Grupo 1">
          <a:hlinkClick xmlns:r="http://schemas.openxmlformats.org/officeDocument/2006/relationships" r:id="rId2"/>
          <a:extLst>
            <a:ext uri="{FF2B5EF4-FFF2-40B4-BE49-F238E27FC236}">
              <a16:creationId xmlns:a16="http://schemas.microsoft.com/office/drawing/2014/main" id="{060027D3-AEAD-432B-9F1C-A2BC6D607471}"/>
            </a:ext>
          </a:extLst>
        </xdr:cNvPr>
        <xdr:cNvGrpSpPr/>
      </xdr:nvGrpSpPr>
      <xdr:grpSpPr>
        <a:xfrm>
          <a:off x="139700" y="155575"/>
          <a:ext cx="2348704" cy="372270"/>
          <a:chOff x="285752" y="309562"/>
          <a:chExt cx="2345529" cy="377826"/>
        </a:xfrm>
      </xdr:grpSpPr>
      <xdr:sp macro="" textlink="">
        <xdr:nvSpPr>
          <xdr:cNvPr id="4" name="Rectángulo 3">
            <a:hlinkClick xmlns:r="http://schemas.openxmlformats.org/officeDocument/2006/relationships" r:id="rId2"/>
            <a:extLst>
              <a:ext uri="{FF2B5EF4-FFF2-40B4-BE49-F238E27FC236}">
                <a16:creationId xmlns:a16="http://schemas.microsoft.com/office/drawing/2014/main" id="{AC19A887-8C54-BDF7-C781-6FF3C99ECCF9}"/>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2" name="Gráfico 11" descr="Flecha lineal: vuelta en U horizontal contorno">
            <a:extLst>
              <a:ext uri="{FF2B5EF4-FFF2-40B4-BE49-F238E27FC236}">
                <a16:creationId xmlns:a16="http://schemas.microsoft.com/office/drawing/2014/main" id="{C21FE5C1-3E15-09BA-3103-89270134D12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161583</xdr:rowOff>
    </xdr:to>
    <xdr:pic>
      <xdr:nvPicPr>
        <xdr:cNvPr id="6" name="Imagen 5">
          <a:extLst>
            <a:ext uri="{FF2B5EF4-FFF2-40B4-BE49-F238E27FC236}">
              <a16:creationId xmlns:a16="http://schemas.microsoft.com/office/drawing/2014/main" id="{99E232F3-99DA-4A63-9860-213FD60405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95250</xdr:colOff>
      <xdr:row>0</xdr:row>
      <xdr:rowOff>174625</xdr:rowOff>
    </xdr:from>
    <xdr:to>
      <xdr:col>1</xdr:col>
      <xdr:colOff>2447129</xdr:colOff>
      <xdr:row>0</xdr:row>
      <xdr:rowOff>546895</xdr:rowOff>
    </xdr:to>
    <xdr:grpSp>
      <xdr:nvGrpSpPr>
        <xdr:cNvPr id="2" name="Grupo 1">
          <a:hlinkClick xmlns:r="http://schemas.openxmlformats.org/officeDocument/2006/relationships" r:id="rId2"/>
          <a:extLst>
            <a:ext uri="{FF2B5EF4-FFF2-40B4-BE49-F238E27FC236}">
              <a16:creationId xmlns:a16="http://schemas.microsoft.com/office/drawing/2014/main" id="{4A31250A-C1AB-4ABD-A795-182A981AF90E}"/>
            </a:ext>
          </a:extLst>
        </xdr:cNvPr>
        <xdr:cNvGrpSpPr/>
      </xdr:nvGrpSpPr>
      <xdr:grpSpPr>
        <a:xfrm>
          <a:off x="269875" y="174625"/>
          <a:ext cx="2351879" cy="372270"/>
          <a:chOff x="285752" y="309562"/>
          <a:chExt cx="2345529" cy="377826"/>
        </a:xfrm>
      </xdr:grpSpPr>
      <xdr:sp macro="" textlink="">
        <xdr:nvSpPr>
          <xdr:cNvPr id="4" name="Rectángulo 3">
            <a:hlinkClick xmlns:r="http://schemas.openxmlformats.org/officeDocument/2006/relationships" r:id="rId2"/>
            <a:extLst>
              <a:ext uri="{FF2B5EF4-FFF2-40B4-BE49-F238E27FC236}">
                <a16:creationId xmlns:a16="http://schemas.microsoft.com/office/drawing/2014/main" id="{1E00F8B7-EB75-433D-1036-71825899C410}"/>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8FC3EF3C-D70B-704E-CABA-81E07B0898F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8.xml><?xml version="1.0" encoding="utf-8"?>
<xdr:wsDr xmlns:xdr="http://schemas.openxmlformats.org/drawingml/2006/spreadsheetDrawing" xmlns:a="http://schemas.openxmlformats.org/drawingml/2006/main">
  <xdr:twoCellAnchor editAs="oneCell">
    <xdr:from>
      <xdr:col>11</xdr:col>
      <xdr:colOff>482600</xdr:colOff>
      <xdr:row>0</xdr:row>
      <xdr:rowOff>317500</xdr:rowOff>
    </xdr:from>
    <xdr:to>
      <xdr:col>13</xdr:col>
      <xdr:colOff>874714</xdr:colOff>
      <xdr:row>1</xdr:row>
      <xdr:rowOff>133801</xdr:rowOff>
    </xdr:to>
    <xdr:pic>
      <xdr:nvPicPr>
        <xdr:cNvPr id="4" name="Imagen 3">
          <a:extLst>
            <a:ext uri="{FF2B5EF4-FFF2-40B4-BE49-F238E27FC236}">
              <a16:creationId xmlns:a16="http://schemas.microsoft.com/office/drawing/2014/main" id="{9FB9A784-AC04-4769-881B-F5FF7E67B5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15800" y="317500"/>
          <a:ext cx="2182814" cy="4513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174625</xdr:rowOff>
    </xdr:from>
    <xdr:to>
      <xdr:col>1</xdr:col>
      <xdr:colOff>2351879</xdr:colOff>
      <xdr:row>0</xdr:row>
      <xdr:rowOff>546895</xdr:rowOff>
    </xdr:to>
    <xdr:grpSp>
      <xdr:nvGrpSpPr>
        <xdr:cNvPr id="2" name="Grupo 1">
          <a:hlinkClick xmlns:r="http://schemas.openxmlformats.org/officeDocument/2006/relationships" r:id="rId2"/>
          <a:extLst>
            <a:ext uri="{FF2B5EF4-FFF2-40B4-BE49-F238E27FC236}">
              <a16:creationId xmlns:a16="http://schemas.microsoft.com/office/drawing/2014/main" id="{21725385-ED78-42B3-B755-3C63633801F0}"/>
            </a:ext>
          </a:extLst>
        </xdr:cNvPr>
        <xdr:cNvGrpSpPr/>
      </xdr:nvGrpSpPr>
      <xdr:grpSpPr>
        <a:xfrm>
          <a:off x="174625" y="174625"/>
          <a:ext cx="2351879" cy="372270"/>
          <a:chOff x="285752" y="309562"/>
          <a:chExt cx="2345529" cy="377826"/>
        </a:xfrm>
      </xdr:grpSpPr>
      <xdr:sp macro="" textlink="">
        <xdr:nvSpPr>
          <xdr:cNvPr id="3" name="Rectángulo 2">
            <a:hlinkClick xmlns:r="http://schemas.openxmlformats.org/officeDocument/2006/relationships" r:id="rId2"/>
            <a:extLst>
              <a:ext uri="{FF2B5EF4-FFF2-40B4-BE49-F238E27FC236}">
                <a16:creationId xmlns:a16="http://schemas.microsoft.com/office/drawing/2014/main" id="{5C07F96B-8291-05D4-8623-9B5F387B6BD2}"/>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B8396261-5236-883F-7802-EA54984B7B4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143674</xdr:colOff>
      <xdr:row>0</xdr:row>
      <xdr:rowOff>481807</xdr:rowOff>
    </xdr:from>
    <xdr:to>
      <xdr:col>6</xdr:col>
      <xdr:colOff>1113638</xdr:colOff>
      <xdr:row>1</xdr:row>
      <xdr:rowOff>304458</xdr:rowOff>
    </xdr:to>
    <xdr:pic>
      <xdr:nvPicPr>
        <xdr:cNvPr id="6" name="Imagen 5">
          <a:extLst>
            <a:ext uri="{FF2B5EF4-FFF2-40B4-BE49-F238E27FC236}">
              <a16:creationId xmlns:a16="http://schemas.microsoft.com/office/drawing/2014/main" id="{1F3039BB-AA32-4F29-BE62-101FD83343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49924" y="481807"/>
          <a:ext cx="2192339" cy="457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15875</xdr:colOff>
      <xdr:row>0</xdr:row>
      <xdr:rowOff>174625</xdr:rowOff>
    </xdr:from>
    <xdr:to>
      <xdr:col>1</xdr:col>
      <xdr:colOff>2367754</xdr:colOff>
      <xdr:row>0</xdr:row>
      <xdr:rowOff>543720</xdr:rowOff>
    </xdr:to>
    <xdr:grpSp>
      <xdr:nvGrpSpPr>
        <xdr:cNvPr id="4" name="Grupo 3">
          <a:hlinkClick xmlns:r="http://schemas.openxmlformats.org/officeDocument/2006/relationships" r:id="rId2"/>
          <a:extLst>
            <a:ext uri="{FF2B5EF4-FFF2-40B4-BE49-F238E27FC236}">
              <a16:creationId xmlns:a16="http://schemas.microsoft.com/office/drawing/2014/main" id="{5F76DB42-DB96-42BD-A337-53DFC4268A56}"/>
            </a:ext>
          </a:extLst>
        </xdr:cNvPr>
        <xdr:cNvGrpSpPr/>
      </xdr:nvGrpSpPr>
      <xdr:grpSpPr>
        <a:xfrm>
          <a:off x="190500" y="174625"/>
          <a:ext cx="2351879" cy="369095"/>
          <a:chOff x="285752" y="309562"/>
          <a:chExt cx="2345529" cy="377826"/>
        </a:xfrm>
      </xdr:grpSpPr>
      <xdr:sp macro="" textlink="">
        <xdr:nvSpPr>
          <xdr:cNvPr id="13" name="Rectángulo 12">
            <a:hlinkClick xmlns:r="http://schemas.openxmlformats.org/officeDocument/2006/relationships" r:id="rId2"/>
            <a:extLst>
              <a:ext uri="{FF2B5EF4-FFF2-40B4-BE49-F238E27FC236}">
                <a16:creationId xmlns:a16="http://schemas.microsoft.com/office/drawing/2014/main" id="{30868582-BC34-4C40-D948-4E35B0FC7A1D}"/>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4" name="Gráfico 13" descr="Flecha lineal: vuelta en U horizontal contorno">
            <a:extLst>
              <a:ext uri="{FF2B5EF4-FFF2-40B4-BE49-F238E27FC236}">
                <a16:creationId xmlns:a16="http://schemas.microsoft.com/office/drawing/2014/main" id="{678364B3-EA7B-9474-F586-E9774F335FD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57150</xdr:colOff>
      <xdr:row>0</xdr:row>
      <xdr:rowOff>345282</xdr:rowOff>
    </xdr:from>
    <xdr:to>
      <xdr:col>9</xdr:col>
      <xdr:colOff>714374</xdr:colOff>
      <xdr:row>1</xdr:row>
      <xdr:rowOff>161583</xdr:rowOff>
    </xdr:to>
    <xdr:pic>
      <xdr:nvPicPr>
        <xdr:cNvPr id="2" name="Imagen 1">
          <a:extLst>
            <a:ext uri="{FF2B5EF4-FFF2-40B4-BE49-F238E27FC236}">
              <a16:creationId xmlns:a16="http://schemas.microsoft.com/office/drawing/2014/main" id="{F7DA83A1-BD02-4A00-B467-BF72DEF594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72550" y="345282"/>
          <a:ext cx="2184399"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3" name="Grupo 2">
          <a:hlinkClick xmlns:r="http://schemas.openxmlformats.org/officeDocument/2006/relationships" r:id="rId2"/>
          <a:extLst>
            <a:ext uri="{FF2B5EF4-FFF2-40B4-BE49-F238E27FC236}">
              <a16:creationId xmlns:a16="http://schemas.microsoft.com/office/drawing/2014/main" id="{C25FA891-6FB2-48FB-AF63-755992216B9C}"/>
            </a:ext>
          </a:extLst>
        </xdr:cNvPr>
        <xdr:cNvGrpSpPr/>
      </xdr:nvGrpSpPr>
      <xdr:grpSpPr>
        <a:xfrm>
          <a:off x="196321" y="294481"/>
          <a:ext cx="2332829" cy="364862"/>
          <a:chOff x="285752" y="309562"/>
          <a:chExt cx="2345529" cy="377826"/>
        </a:xfrm>
      </xdr:grpSpPr>
      <xdr:sp macro="" textlink="">
        <xdr:nvSpPr>
          <xdr:cNvPr id="4" name="Rectángulo 3">
            <a:hlinkClick xmlns:r="http://schemas.openxmlformats.org/officeDocument/2006/relationships" r:id="rId2"/>
            <a:extLst>
              <a:ext uri="{FF2B5EF4-FFF2-40B4-BE49-F238E27FC236}">
                <a16:creationId xmlns:a16="http://schemas.microsoft.com/office/drawing/2014/main" id="{1E86417B-C63A-5CF7-58F6-C7F5F9135D80}"/>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5" name="Gráfico 4" descr="Flecha lineal: vuelta en U horizontal contorno">
            <a:extLst>
              <a:ext uri="{FF2B5EF4-FFF2-40B4-BE49-F238E27FC236}">
                <a16:creationId xmlns:a16="http://schemas.microsoft.com/office/drawing/2014/main" id="{6A8079E6-0BF0-0164-10B2-60E368F5EC5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editAs="oneCell">
    <xdr:from>
      <xdr:col>7</xdr:col>
      <xdr:colOff>57150</xdr:colOff>
      <xdr:row>0</xdr:row>
      <xdr:rowOff>345282</xdr:rowOff>
    </xdr:from>
    <xdr:to>
      <xdr:col>9</xdr:col>
      <xdr:colOff>714374</xdr:colOff>
      <xdr:row>1</xdr:row>
      <xdr:rowOff>161583</xdr:rowOff>
    </xdr:to>
    <xdr:pic>
      <xdr:nvPicPr>
        <xdr:cNvPr id="6" name="Imagen 5">
          <a:extLst>
            <a:ext uri="{FF2B5EF4-FFF2-40B4-BE49-F238E27FC236}">
              <a16:creationId xmlns:a16="http://schemas.microsoft.com/office/drawing/2014/main" id="{05775F8A-349E-4AA4-9F4D-03F019F4E9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72550" y="345282"/>
          <a:ext cx="2184399"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55AB2DEB-5C25-43A4-9A93-4AF7714F7C94}"/>
            </a:ext>
          </a:extLst>
        </xdr:cNvPr>
        <xdr:cNvGrpSpPr/>
      </xdr:nvGrpSpPr>
      <xdr:grpSpPr>
        <a:xfrm>
          <a:off x="199496" y="297656"/>
          <a:ext cx="2329654" cy="361687"/>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4254BBAA-EC6D-FAC2-6C8B-45B1B75E2BB4}"/>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8EF2D144-8B66-1590-B527-20DA11506F2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0.xml><?xml version="1.0" encoding="utf-8"?>
<xdr:wsDr xmlns:xdr="http://schemas.openxmlformats.org/drawingml/2006/spreadsheetDrawing" xmlns:a="http://schemas.openxmlformats.org/drawingml/2006/main">
  <xdr:twoCellAnchor editAs="oneCell">
    <xdr:from>
      <xdr:col>6</xdr:col>
      <xdr:colOff>176483</xdr:colOff>
      <xdr:row>1</xdr:row>
      <xdr:rowOff>5557</xdr:rowOff>
    </xdr:from>
    <xdr:to>
      <xdr:col>7</xdr:col>
      <xdr:colOff>1133747</xdr:colOff>
      <xdr:row>1</xdr:row>
      <xdr:rowOff>460033</xdr:rowOff>
    </xdr:to>
    <xdr:pic>
      <xdr:nvPicPr>
        <xdr:cNvPr id="4" name="Imagen 3">
          <a:extLst>
            <a:ext uri="{FF2B5EF4-FFF2-40B4-BE49-F238E27FC236}">
              <a16:creationId xmlns:a16="http://schemas.microsoft.com/office/drawing/2014/main" id="{34C45159-4392-43CE-8A03-85563CE49A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5108" y="640557"/>
          <a:ext cx="2173289" cy="454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63500</xdr:colOff>
      <xdr:row>0</xdr:row>
      <xdr:rowOff>190500</xdr:rowOff>
    </xdr:from>
    <xdr:to>
      <xdr:col>1</xdr:col>
      <xdr:colOff>2409029</xdr:colOff>
      <xdr:row>0</xdr:row>
      <xdr:rowOff>553245</xdr:rowOff>
    </xdr:to>
    <xdr:grpSp>
      <xdr:nvGrpSpPr>
        <xdr:cNvPr id="3" name="Grupo 2">
          <a:hlinkClick xmlns:r="http://schemas.openxmlformats.org/officeDocument/2006/relationships" r:id="rId2"/>
          <a:extLst>
            <a:ext uri="{FF2B5EF4-FFF2-40B4-BE49-F238E27FC236}">
              <a16:creationId xmlns:a16="http://schemas.microsoft.com/office/drawing/2014/main" id="{E219C3C0-2D14-48D7-AD7F-B09475117BB6}"/>
            </a:ext>
          </a:extLst>
        </xdr:cNvPr>
        <xdr:cNvGrpSpPr/>
      </xdr:nvGrpSpPr>
      <xdr:grpSpPr>
        <a:xfrm>
          <a:off x="238125" y="190500"/>
          <a:ext cx="2345529" cy="362745"/>
          <a:chOff x="285752" y="309562"/>
          <a:chExt cx="2345529" cy="377826"/>
        </a:xfrm>
      </xdr:grpSpPr>
      <xdr:sp macro="" textlink="">
        <xdr:nvSpPr>
          <xdr:cNvPr id="6" name="Rectángulo 5">
            <a:hlinkClick xmlns:r="http://schemas.openxmlformats.org/officeDocument/2006/relationships" r:id="rId2"/>
            <a:extLst>
              <a:ext uri="{FF2B5EF4-FFF2-40B4-BE49-F238E27FC236}">
                <a16:creationId xmlns:a16="http://schemas.microsoft.com/office/drawing/2014/main" id="{ACD1EAB7-DD4D-5B2C-F59E-2BDD4700C65E}"/>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924445F4-67FA-A870-CA7D-8BA696531AF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1.xml><?xml version="1.0" encoding="utf-8"?>
<xdr:wsDr xmlns:xdr="http://schemas.openxmlformats.org/drawingml/2006/spreadsheetDrawing" xmlns:a="http://schemas.openxmlformats.org/drawingml/2006/main">
  <xdr:twoCellAnchor editAs="oneCell">
    <xdr:from>
      <xdr:col>6</xdr:col>
      <xdr:colOff>32550</xdr:colOff>
      <xdr:row>0</xdr:row>
      <xdr:rowOff>609865</xdr:rowOff>
    </xdr:from>
    <xdr:to>
      <xdr:col>7</xdr:col>
      <xdr:colOff>999339</xdr:colOff>
      <xdr:row>1</xdr:row>
      <xdr:rowOff>445216</xdr:rowOff>
    </xdr:to>
    <xdr:pic>
      <xdr:nvPicPr>
        <xdr:cNvPr id="3" name="Imagen 2">
          <a:extLst>
            <a:ext uri="{FF2B5EF4-FFF2-40B4-BE49-F238E27FC236}">
              <a16:creationId xmlns:a16="http://schemas.microsoft.com/office/drawing/2014/main" id="{33E4CF9B-DD17-4F3C-B8E7-E8F6D14EDA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61175" y="609865"/>
          <a:ext cx="2192339" cy="467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76200</xdr:colOff>
      <xdr:row>0</xdr:row>
      <xdr:rowOff>155575</xdr:rowOff>
    </xdr:from>
    <xdr:to>
      <xdr:col>1</xdr:col>
      <xdr:colOff>2424904</xdr:colOff>
      <xdr:row>0</xdr:row>
      <xdr:rowOff>524670</xdr:rowOff>
    </xdr:to>
    <xdr:grpSp>
      <xdr:nvGrpSpPr>
        <xdr:cNvPr id="4" name="Grupo 3">
          <a:hlinkClick xmlns:r="http://schemas.openxmlformats.org/officeDocument/2006/relationships" r:id="rId2"/>
          <a:extLst>
            <a:ext uri="{FF2B5EF4-FFF2-40B4-BE49-F238E27FC236}">
              <a16:creationId xmlns:a16="http://schemas.microsoft.com/office/drawing/2014/main" id="{44A6AE82-1CD8-4AA9-B402-4B1D831F506B}"/>
            </a:ext>
          </a:extLst>
        </xdr:cNvPr>
        <xdr:cNvGrpSpPr/>
      </xdr:nvGrpSpPr>
      <xdr:grpSpPr>
        <a:xfrm>
          <a:off x="250825" y="155575"/>
          <a:ext cx="2348704" cy="369095"/>
          <a:chOff x="285752" y="309562"/>
          <a:chExt cx="2345529" cy="377826"/>
        </a:xfrm>
      </xdr:grpSpPr>
      <xdr:sp macro="" textlink="">
        <xdr:nvSpPr>
          <xdr:cNvPr id="6" name="Rectángulo 5">
            <a:hlinkClick xmlns:r="http://schemas.openxmlformats.org/officeDocument/2006/relationships" r:id="rId2"/>
            <a:extLst>
              <a:ext uri="{FF2B5EF4-FFF2-40B4-BE49-F238E27FC236}">
                <a16:creationId xmlns:a16="http://schemas.microsoft.com/office/drawing/2014/main" id="{49F66ECB-11CC-E8DA-61E8-30B05F70BCC5}"/>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83C748F1-1568-4668-EB79-B344ACD2CB9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2.xml><?xml version="1.0" encoding="utf-8"?>
<xdr:wsDr xmlns:xdr="http://schemas.openxmlformats.org/drawingml/2006/spreadsheetDrawing" xmlns:a="http://schemas.openxmlformats.org/drawingml/2006/main">
  <xdr:twoCellAnchor editAs="oneCell">
    <xdr:from>
      <xdr:col>5</xdr:col>
      <xdr:colOff>210349</xdr:colOff>
      <xdr:row>0</xdr:row>
      <xdr:rowOff>345282</xdr:rowOff>
    </xdr:from>
    <xdr:to>
      <xdr:col>6</xdr:col>
      <xdr:colOff>1170788</xdr:colOff>
      <xdr:row>1</xdr:row>
      <xdr:rowOff>161583</xdr:rowOff>
    </xdr:to>
    <xdr:pic>
      <xdr:nvPicPr>
        <xdr:cNvPr id="6" name="Imagen 5">
          <a:extLst>
            <a:ext uri="{FF2B5EF4-FFF2-40B4-BE49-F238E27FC236}">
              <a16:creationId xmlns:a16="http://schemas.microsoft.com/office/drawing/2014/main" id="{5D6AC598-9E31-4FC9-B91E-044E214581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5174" y="345282"/>
          <a:ext cx="2236789"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63500</xdr:colOff>
      <xdr:row>0</xdr:row>
      <xdr:rowOff>158750</xdr:rowOff>
    </xdr:from>
    <xdr:to>
      <xdr:col>1</xdr:col>
      <xdr:colOff>2409029</xdr:colOff>
      <xdr:row>0</xdr:row>
      <xdr:rowOff>527845</xdr:rowOff>
    </xdr:to>
    <xdr:grpSp>
      <xdr:nvGrpSpPr>
        <xdr:cNvPr id="2" name="Grupo 1">
          <a:hlinkClick xmlns:r="http://schemas.openxmlformats.org/officeDocument/2006/relationships" r:id="rId2"/>
          <a:extLst>
            <a:ext uri="{FF2B5EF4-FFF2-40B4-BE49-F238E27FC236}">
              <a16:creationId xmlns:a16="http://schemas.microsoft.com/office/drawing/2014/main" id="{88F3F47D-F888-48F4-A060-CF1D21DC46F3}"/>
            </a:ext>
          </a:extLst>
        </xdr:cNvPr>
        <xdr:cNvGrpSpPr/>
      </xdr:nvGrpSpPr>
      <xdr:grpSpPr>
        <a:xfrm>
          <a:off x="238125" y="158750"/>
          <a:ext cx="2345529" cy="369095"/>
          <a:chOff x="285752" y="309562"/>
          <a:chExt cx="2345529" cy="377826"/>
        </a:xfrm>
      </xdr:grpSpPr>
      <xdr:sp macro="" textlink="">
        <xdr:nvSpPr>
          <xdr:cNvPr id="4" name="Rectángulo 3">
            <a:hlinkClick xmlns:r="http://schemas.openxmlformats.org/officeDocument/2006/relationships" r:id="rId2"/>
            <a:extLst>
              <a:ext uri="{FF2B5EF4-FFF2-40B4-BE49-F238E27FC236}">
                <a16:creationId xmlns:a16="http://schemas.microsoft.com/office/drawing/2014/main" id="{168CBB1A-E98F-A9D0-031F-156234966D2F}"/>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5" name="Gráfico 4" descr="Flecha lineal: vuelta en U horizontal contorno">
            <a:extLst>
              <a:ext uri="{FF2B5EF4-FFF2-40B4-BE49-F238E27FC236}">
                <a16:creationId xmlns:a16="http://schemas.microsoft.com/office/drawing/2014/main" id="{A4DECAB5-9804-4974-339C-9040BBA5C21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176997</xdr:colOff>
      <xdr:row>0</xdr:row>
      <xdr:rowOff>345282</xdr:rowOff>
    </xdr:from>
    <xdr:to>
      <xdr:col>10</xdr:col>
      <xdr:colOff>785</xdr:colOff>
      <xdr:row>1</xdr:row>
      <xdr:rowOff>164758</xdr:rowOff>
    </xdr:to>
    <xdr:pic>
      <xdr:nvPicPr>
        <xdr:cNvPr id="14" name="Imagen 13">
          <a:extLst>
            <a:ext uri="{FF2B5EF4-FFF2-40B4-BE49-F238E27FC236}">
              <a16:creationId xmlns:a16="http://schemas.microsoft.com/office/drawing/2014/main" id="{29420D96-C082-4DB8-9E14-9ABC997E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92697" y="345282"/>
          <a:ext cx="2274888"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47625</xdr:colOff>
      <xdr:row>0</xdr:row>
      <xdr:rowOff>171450</xdr:rowOff>
    </xdr:from>
    <xdr:to>
      <xdr:col>1</xdr:col>
      <xdr:colOff>2393154</xdr:colOff>
      <xdr:row>0</xdr:row>
      <xdr:rowOff>537370</xdr:rowOff>
    </xdr:to>
    <xdr:grpSp>
      <xdr:nvGrpSpPr>
        <xdr:cNvPr id="4" name="Grupo 3">
          <a:hlinkClick xmlns:r="http://schemas.openxmlformats.org/officeDocument/2006/relationships" r:id="rId2"/>
          <a:extLst>
            <a:ext uri="{FF2B5EF4-FFF2-40B4-BE49-F238E27FC236}">
              <a16:creationId xmlns:a16="http://schemas.microsoft.com/office/drawing/2014/main" id="{607C4349-15C1-44EA-9D6D-9EA51CFCC362}"/>
            </a:ext>
          </a:extLst>
        </xdr:cNvPr>
        <xdr:cNvGrpSpPr/>
      </xdr:nvGrpSpPr>
      <xdr:grpSpPr>
        <a:xfrm>
          <a:off x="222250" y="171450"/>
          <a:ext cx="2345529" cy="365920"/>
          <a:chOff x="285752" y="309562"/>
          <a:chExt cx="2345529" cy="377826"/>
        </a:xfrm>
      </xdr:grpSpPr>
      <xdr:sp macro="" textlink="">
        <xdr:nvSpPr>
          <xdr:cNvPr id="6" name="Rectángulo 5">
            <a:hlinkClick xmlns:r="http://schemas.openxmlformats.org/officeDocument/2006/relationships" r:id="rId2"/>
            <a:extLst>
              <a:ext uri="{FF2B5EF4-FFF2-40B4-BE49-F238E27FC236}">
                <a16:creationId xmlns:a16="http://schemas.microsoft.com/office/drawing/2014/main" id="{E0E5D8F7-C697-AE00-B562-F92CA306F055}"/>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0" name="Gráfico 9" descr="Flecha lineal: vuelta en U horizontal contorno">
            <a:extLst>
              <a:ext uri="{FF2B5EF4-FFF2-40B4-BE49-F238E27FC236}">
                <a16:creationId xmlns:a16="http://schemas.microsoft.com/office/drawing/2014/main" id="{6E4A694A-4D7F-E89D-73A5-F9EDE3A01F1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4.xml><?xml version="1.0" encoding="utf-8"?>
<xdr:wsDr xmlns:xdr="http://schemas.openxmlformats.org/drawingml/2006/spreadsheetDrawing" xmlns:a="http://schemas.openxmlformats.org/drawingml/2006/main">
  <xdr:twoCellAnchor editAs="oneCell">
    <xdr:from>
      <xdr:col>5</xdr:col>
      <xdr:colOff>210349</xdr:colOff>
      <xdr:row>0</xdr:row>
      <xdr:rowOff>345282</xdr:rowOff>
    </xdr:from>
    <xdr:to>
      <xdr:col>6</xdr:col>
      <xdr:colOff>1173963</xdr:colOff>
      <xdr:row>1</xdr:row>
      <xdr:rowOff>161583</xdr:rowOff>
    </xdr:to>
    <xdr:pic>
      <xdr:nvPicPr>
        <xdr:cNvPr id="6" name="Imagen 5">
          <a:extLst>
            <a:ext uri="{FF2B5EF4-FFF2-40B4-BE49-F238E27FC236}">
              <a16:creationId xmlns:a16="http://schemas.microsoft.com/office/drawing/2014/main" id="{FFDF6170-465A-4A87-B9AB-956C4C589E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5174" y="345282"/>
          <a:ext cx="2236789"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1945922</xdr:colOff>
      <xdr:row>0</xdr:row>
      <xdr:rowOff>297656</xdr:rowOff>
    </xdr:from>
    <xdr:to>
      <xdr:col>1</xdr:col>
      <xdr:colOff>2274676</xdr:colOff>
      <xdr:row>0</xdr:row>
      <xdr:rowOff>623783</xdr:rowOff>
    </xdr:to>
    <xdr:pic>
      <xdr:nvPicPr>
        <xdr:cNvPr id="10" name="Gráfico 9" descr="Flecha lineal: vuelta en U horizontal contorno">
          <a:extLst>
            <a:ext uri="{FF2B5EF4-FFF2-40B4-BE49-F238E27FC236}">
              <a16:creationId xmlns:a16="http://schemas.microsoft.com/office/drawing/2014/main" id="{D99190F3-3DB3-459C-A1B9-994910F131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20547" y="297656"/>
          <a:ext cx="328754" cy="326127"/>
        </a:xfrm>
        <a:prstGeom prst="rect">
          <a:avLst/>
        </a:prstGeom>
      </xdr:spPr>
    </xdr:pic>
    <xdr:clientData/>
  </xdr:twoCellAnchor>
  <xdr:twoCellAnchor>
    <xdr:from>
      <xdr:col>1</xdr:col>
      <xdr:colOff>19050</xdr:colOff>
      <xdr:row>0</xdr:row>
      <xdr:rowOff>184150</xdr:rowOff>
    </xdr:from>
    <xdr:to>
      <xdr:col>1</xdr:col>
      <xdr:colOff>2361404</xdr:colOff>
      <xdr:row>0</xdr:row>
      <xdr:rowOff>550070</xdr:rowOff>
    </xdr:to>
    <xdr:grpSp>
      <xdr:nvGrpSpPr>
        <xdr:cNvPr id="3" name="Grupo 2">
          <a:hlinkClick xmlns:r="http://schemas.openxmlformats.org/officeDocument/2006/relationships" r:id="rId4"/>
          <a:extLst>
            <a:ext uri="{FF2B5EF4-FFF2-40B4-BE49-F238E27FC236}">
              <a16:creationId xmlns:a16="http://schemas.microsoft.com/office/drawing/2014/main" id="{2E6CE4A2-6AD3-454D-B97D-1509EB4F94E6}"/>
            </a:ext>
          </a:extLst>
        </xdr:cNvPr>
        <xdr:cNvGrpSpPr/>
      </xdr:nvGrpSpPr>
      <xdr:grpSpPr>
        <a:xfrm>
          <a:off x="193675" y="184150"/>
          <a:ext cx="2342354" cy="365920"/>
          <a:chOff x="285752" y="309562"/>
          <a:chExt cx="2345529" cy="377826"/>
        </a:xfrm>
      </xdr:grpSpPr>
      <xdr:sp macro="" textlink="">
        <xdr:nvSpPr>
          <xdr:cNvPr id="4" name="Rectángulo 3">
            <a:hlinkClick xmlns:r="http://schemas.openxmlformats.org/officeDocument/2006/relationships" r:id="rId4"/>
            <a:extLst>
              <a:ext uri="{FF2B5EF4-FFF2-40B4-BE49-F238E27FC236}">
                <a16:creationId xmlns:a16="http://schemas.microsoft.com/office/drawing/2014/main" id="{ACA89D41-0301-8577-4E26-9310E3A9A641}"/>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FE585B73-F7CF-4FF4-2195-CDFD288467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230196</xdr:colOff>
      <xdr:row>0</xdr:row>
      <xdr:rowOff>345282</xdr:rowOff>
    </xdr:from>
    <xdr:to>
      <xdr:col>8</xdr:col>
      <xdr:colOff>0</xdr:colOff>
      <xdr:row>1</xdr:row>
      <xdr:rowOff>161583</xdr:rowOff>
    </xdr:to>
    <xdr:pic>
      <xdr:nvPicPr>
        <xdr:cNvPr id="6" name="Imagen 5">
          <a:extLst>
            <a:ext uri="{FF2B5EF4-FFF2-40B4-BE49-F238E27FC236}">
              <a16:creationId xmlns:a16="http://schemas.microsoft.com/office/drawing/2014/main" id="{24485C3E-14E9-4B53-BDBF-09B61CBAC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6602" y="345282"/>
          <a:ext cx="2228058"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44450</xdr:colOff>
      <xdr:row>0</xdr:row>
      <xdr:rowOff>190500</xdr:rowOff>
    </xdr:from>
    <xdr:to>
      <xdr:col>1</xdr:col>
      <xdr:colOff>2412204</xdr:colOff>
      <xdr:row>0</xdr:row>
      <xdr:rowOff>562770</xdr:rowOff>
    </xdr:to>
    <xdr:grpSp>
      <xdr:nvGrpSpPr>
        <xdr:cNvPr id="2" name="Grupo 1">
          <a:hlinkClick xmlns:r="http://schemas.openxmlformats.org/officeDocument/2006/relationships" r:id="rId2"/>
          <a:extLst>
            <a:ext uri="{FF2B5EF4-FFF2-40B4-BE49-F238E27FC236}">
              <a16:creationId xmlns:a16="http://schemas.microsoft.com/office/drawing/2014/main" id="{BEB8B413-72E8-4229-8929-FE935DD5382A}"/>
            </a:ext>
          </a:extLst>
        </xdr:cNvPr>
        <xdr:cNvGrpSpPr/>
      </xdr:nvGrpSpPr>
      <xdr:grpSpPr>
        <a:xfrm>
          <a:off x="219075" y="190500"/>
          <a:ext cx="2367754" cy="372270"/>
          <a:chOff x="285752" y="309562"/>
          <a:chExt cx="2345529" cy="377826"/>
        </a:xfrm>
      </xdr:grpSpPr>
      <xdr:sp macro="" textlink="">
        <xdr:nvSpPr>
          <xdr:cNvPr id="3" name="Rectángulo 2">
            <a:hlinkClick xmlns:r="http://schemas.openxmlformats.org/officeDocument/2006/relationships" r:id="rId2"/>
            <a:extLst>
              <a:ext uri="{FF2B5EF4-FFF2-40B4-BE49-F238E27FC236}">
                <a16:creationId xmlns:a16="http://schemas.microsoft.com/office/drawing/2014/main" id="{F931A8FC-A141-A1EF-D603-AFFF9CA547DA}"/>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6D1300CC-67ED-099D-D841-54CB1917DCB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6.xml><?xml version="1.0" encoding="utf-8"?>
<xdr:wsDr xmlns:xdr="http://schemas.openxmlformats.org/drawingml/2006/spreadsheetDrawing" xmlns:a="http://schemas.openxmlformats.org/drawingml/2006/main">
  <xdr:twoCellAnchor editAs="oneCell">
    <xdr:from>
      <xdr:col>5</xdr:col>
      <xdr:colOff>181774</xdr:colOff>
      <xdr:row>0</xdr:row>
      <xdr:rowOff>443707</xdr:rowOff>
    </xdr:from>
    <xdr:to>
      <xdr:col>6</xdr:col>
      <xdr:colOff>1135863</xdr:colOff>
      <xdr:row>1</xdr:row>
      <xdr:rowOff>256833</xdr:rowOff>
    </xdr:to>
    <xdr:pic>
      <xdr:nvPicPr>
        <xdr:cNvPr id="2" name="Imagen 1">
          <a:extLst>
            <a:ext uri="{FF2B5EF4-FFF2-40B4-BE49-F238E27FC236}">
              <a16:creationId xmlns:a16="http://schemas.microsoft.com/office/drawing/2014/main" id="{EB6631AD-F758-4CC4-A8E1-E991271C8F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1524" y="443707"/>
          <a:ext cx="2176464"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15875</xdr:colOff>
      <xdr:row>0</xdr:row>
      <xdr:rowOff>190500</xdr:rowOff>
    </xdr:from>
    <xdr:to>
      <xdr:col>1</xdr:col>
      <xdr:colOff>2367754</xdr:colOff>
      <xdr:row>0</xdr:row>
      <xdr:rowOff>556420</xdr:rowOff>
    </xdr:to>
    <xdr:grpSp>
      <xdr:nvGrpSpPr>
        <xdr:cNvPr id="6" name="Grupo 5">
          <a:hlinkClick xmlns:r="http://schemas.openxmlformats.org/officeDocument/2006/relationships" r:id="rId2"/>
          <a:extLst>
            <a:ext uri="{FF2B5EF4-FFF2-40B4-BE49-F238E27FC236}">
              <a16:creationId xmlns:a16="http://schemas.microsoft.com/office/drawing/2014/main" id="{C56AA455-C022-4A6E-B069-E19F6F1E0433}"/>
            </a:ext>
          </a:extLst>
        </xdr:cNvPr>
        <xdr:cNvGrpSpPr/>
      </xdr:nvGrpSpPr>
      <xdr:grpSpPr>
        <a:xfrm>
          <a:off x="190500" y="190500"/>
          <a:ext cx="2351879" cy="365920"/>
          <a:chOff x="285752" y="309562"/>
          <a:chExt cx="2345529" cy="377826"/>
        </a:xfrm>
      </xdr:grpSpPr>
      <xdr:sp macro="" textlink="">
        <xdr:nvSpPr>
          <xdr:cNvPr id="12" name="Rectángulo 11">
            <a:hlinkClick xmlns:r="http://schemas.openxmlformats.org/officeDocument/2006/relationships" r:id="rId2"/>
            <a:extLst>
              <a:ext uri="{FF2B5EF4-FFF2-40B4-BE49-F238E27FC236}">
                <a16:creationId xmlns:a16="http://schemas.microsoft.com/office/drawing/2014/main" id="{4B34882E-33BC-61E3-842D-4345693F0057}"/>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4" name="Gráfico 13" descr="Flecha lineal: vuelta en U horizontal contorno">
            <a:extLst>
              <a:ext uri="{FF2B5EF4-FFF2-40B4-BE49-F238E27FC236}">
                <a16:creationId xmlns:a16="http://schemas.microsoft.com/office/drawing/2014/main" id="{0B9C3520-27D7-F33D-136A-6207EC26AF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253217</xdr:colOff>
      <xdr:row>0</xdr:row>
      <xdr:rowOff>345282</xdr:rowOff>
    </xdr:from>
    <xdr:to>
      <xdr:col>6</xdr:col>
      <xdr:colOff>40494</xdr:colOff>
      <xdr:row>1</xdr:row>
      <xdr:rowOff>164758</xdr:rowOff>
    </xdr:to>
    <xdr:pic>
      <xdr:nvPicPr>
        <xdr:cNvPr id="6" name="Imagen 5">
          <a:extLst>
            <a:ext uri="{FF2B5EF4-FFF2-40B4-BE49-F238E27FC236}">
              <a16:creationId xmlns:a16="http://schemas.microsoft.com/office/drawing/2014/main" id="{954A228F-791F-40BD-9427-7F97C8F2DC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6936" y="345282"/>
          <a:ext cx="2239964"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158750</xdr:colOff>
      <xdr:row>0</xdr:row>
      <xdr:rowOff>158750</xdr:rowOff>
    </xdr:from>
    <xdr:to>
      <xdr:col>1</xdr:col>
      <xdr:colOff>2336004</xdr:colOff>
      <xdr:row>0</xdr:row>
      <xdr:rowOff>531020</xdr:rowOff>
    </xdr:to>
    <xdr:grpSp>
      <xdr:nvGrpSpPr>
        <xdr:cNvPr id="2" name="Grupo 1">
          <a:hlinkClick xmlns:r="http://schemas.openxmlformats.org/officeDocument/2006/relationships" r:id="rId2"/>
          <a:extLst>
            <a:ext uri="{FF2B5EF4-FFF2-40B4-BE49-F238E27FC236}">
              <a16:creationId xmlns:a16="http://schemas.microsoft.com/office/drawing/2014/main" id="{DF6E30EB-EF5D-4729-9FE0-44D0DDDF81A1}"/>
            </a:ext>
          </a:extLst>
        </xdr:cNvPr>
        <xdr:cNvGrpSpPr/>
      </xdr:nvGrpSpPr>
      <xdr:grpSpPr>
        <a:xfrm>
          <a:off x="158750" y="158750"/>
          <a:ext cx="2351879" cy="372270"/>
          <a:chOff x="285752" y="309562"/>
          <a:chExt cx="2345529" cy="377826"/>
        </a:xfrm>
      </xdr:grpSpPr>
      <xdr:sp macro="" textlink="">
        <xdr:nvSpPr>
          <xdr:cNvPr id="4" name="Rectángulo 3">
            <a:hlinkClick xmlns:r="http://schemas.openxmlformats.org/officeDocument/2006/relationships" r:id="rId2"/>
            <a:extLst>
              <a:ext uri="{FF2B5EF4-FFF2-40B4-BE49-F238E27FC236}">
                <a16:creationId xmlns:a16="http://schemas.microsoft.com/office/drawing/2014/main" id="{29927523-F067-80FE-B60E-DCD4873EECDF}"/>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41837293-52A8-195F-E806-FA1039A8E3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8.xml><?xml version="1.0" encoding="utf-8"?>
<xdr:wsDr xmlns:xdr="http://schemas.openxmlformats.org/drawingml/2006/spreadsheetDrawing" xmlns:a="http://schemas.openxmlformats.org/drawingml/2006/main">
  <xdr:twoCellAnchor editAs="oneCell">
    <xdr:from>
      <xdr:col>8</xdr:col>
      <xdr:colOff>176997</xdr:colOff>
      <xdr:row>0</xdr:row>
      <xdr:rowOff>345282</xdr:rowOff>
    </xdr:from>
    <xdr:to>
      <xdr:col>9</xdr:col>
      <xdr:colOff>1169185</xdr:colOff>
      <xdr:row>1</xdr:row>
      <xdr:rowOff>161583</xdr:rowOff>
    </xdr:to>
    <xdr:pic>
      <xdr:nvPicPr>
        <xdr:cNvPr id="6" name="Imagen 5">
          <a:extLst>
            <a:ext uri="{FF2B5EF4-FFF2-40B4-BE49-F238E27FC236}">
              <a16:creationId xmlns:a16="http://schemas.microsoft.com/office/drawing/2014/main" id="{F360AE4B-6A9F-4F5A-A741-C092EE9F38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01172" y="345282"/>
          <a:ext cx="2236788"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15875</xdr:colOff>
      <xdr:row>0</xdr:row>
      <xdr:rowOff>190500</xdr:rowOff>
    </xdr:from>
    <xdr:to>
      <xdr:col>1</xdr:col>
      <xdr:colOff>2367754</xdr:colOff>
      <xdr:row>0</xdr:row>
      <xdr:rowOff>562770</xdr:rowOff>
    </xdr:to>
    <xdr:grpSp>
      <xdr:nvGrpSpPr>
        <xdr:cNvPr id="3" name="Grupo 2">
          <a:hlinkClick xmlns:r="http://schemas.openxmlformats.org/officeDocument/2006/relationships" r:id="rId2"/>
          <a:extLst>
            <a:ext uri="{FF2B5EF4-FFF2-40B4-BE49-F238E27FC236}">
              <a16:creationId xmlns:a16="http://schemas.microsoft.com/office/drawing/2014/main" id="{D17F9690-6A10-4BA8-AF1E-8D5612D099DE}"/>
            </a:ext>
          </a:extLst>
        </xdr:cNvPr>
        <xdr:cNvGrpSpPr/>
      </xdr:nvGrpSpPr>
      <xdr:grpSpPr>
        <a:xfrm>
          <a:off x="190500" y="190500"/>
          <a:ext cx="2351879" cy="372270"/>
          <a:chOff x="285752" y="309562"/>
          <a:chExt cx="2345529" cy="377826"/>
        </a:xfrm>
      </xdr:grpSpPr>
      <xdr:sp macro="" textlink="">
        <xdr:nvSpPr>
          <xdr:cNvPr id="4" name="Rectángulo 3">
            <a:hlinkClick xmlns:r="http://schemas.openxmlformats.org/officeDocument/2006/relationships" r:id="rId2"/>
            <a:extLst>
              <a:ext uri="{FF2B5EF4-FFF2-40B4-BE49-F238E27FC236}">
                <a16:creationId xmlns:a16="http://schemas.microsoft.com/office/drawing/2014/main" id="{D45C2968-1757-29BB-5E34-478A2988B0FA}"/>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B5C82DDC-7CAA-20FD-F34E-0D31D6C41B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9.xml><?xml version="1.0" encoding="utf-8"?>
<xdr:wsDr xmlns:xdr="http://schemas.openxmlformats.org/drawingml/2006/spreadsheetDrawing" xmlns:a="http://schemas.openxmlformats.org/drawingml/2006/main">
  <xdr:twoCellAnchor editAs="oneCell">
    <xdr:from>
      <xdr:col>5</xdr:col>
      <xdr:colOff>584995</xdr:colOff>
      <xdr:row>0</xdr:row>
      <xdr:rowOff>440532</xdr:rowOff>
    </xdr:from>
    <xdr:to>
      <xdr:col>6</xdr:col>
      <xdr:colOff>1209149</xdr:colOff>
      <xdr:row>1</xdr:row>
      <xdr:rowOff>256833</xdr:rowOff>
    </xdr:to>
    <xdr:pic>
      <xdr:nvPicPr>
        <xdr:cNvPr id="4" name="Imagen 3">
          <a:extLst>
            <a:ext uri="{FF2B5EF4-FFF2-40B4-BE49-F238E27FC236}">
              <a16:creationId xmlns:a16="http://schemas.microsoft.com/office/drawing/2014/main" id="{508A4662-618A-43BB-8792-77B398C895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6795" y="440532"/>
          <a:ext cx="2157679"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31750</xdr:colOff>
      <xdr:row>0</xdr:row>
      <xdr:rowOff>190500</xdr:rowOff>
    </xdr:from>
    <xdr:to>
      <xdr:col>1</xdr:col>
      <xdr:colOff>2367754</xdr:colOff>
      <xdr:row>0</xdr:row>
      <xdr:rowOff>559595</xdr:rowOff>
    </xdr:to>
    <xdr:grpSp>
      <xdr:nvGrpSpPr>
        <xdr:cNvPr id="3" name="Grupo 2">
          <a:hlinkClick xmlns:r="http://schemas.openxmlformats.org/officeDocument/2006/relationships" r:id="rId2"/>
          <a:extLst>
            <a:ext uri="{FF2B5EF4-FFF2-40B4-BE49-F238E27FC236}">
              <a16:creationId xmlns:a16="http://schemas.microsoft.com/office/drawing/2014/main" id="{B86886FE-145F-489B-9F91-5FBAE7A36027}"/>
            </a:ext>
          </a:extLst>
        </xdr:cNvPr>
        <xdr:cNvGrpSpPr/>
      </xdr:nvGrpSpPr>
      <xdr:grpSpPr>
        <a:xfrm>
          <a:off x="206375" y="190500"/>
          <a:ext cx="2336004" cy="369095"/>
          <a:chOff x="285752" y="309562"/>
          <a:chExt cx="2345529" cy="377826"/>
        </a:xfrm>
      </xdr:grpSpPr>
      <xdr:sp macro="" textlink="">
        <xdr:nvSpPr>
          <xdr:cNvPr id="6" name="Rectángulo 5">
            <a:hlinkClick xmlns:r="http://schemas.openxmlformats.org/officeDocument/2006/relationships" r:id="rId2"/>
            <a:extLst>
              <a:ext uri="{FF2B5EF4-FFF2-40B4-BE49-F238E27FC236}">
                <a16:creationId xmlns:a16="http://schemas.microsoft.com/office/drawing/2014/main" id="{412F5295-9692-A761-B121-41CA606446AF}"/>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6A3C7FCA-2657-5F83-2EC9-923B333AFD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32549</xdr:colOff>
      <xdr:row>0</xdr:row>
      <xdr:rowOff>355866</xdr:rowOff>
    </xdr:from>
    <xdr:to>
      <xdr:col>4</xdr:col>
      <xdr:colOff>990341</xdr:colOff>
      <xdr:row>1</xdr:row>
      <xdr:rowOff>178517</xdr:rowOff>
    </xdr:to>
    <xdr:pic>
      <xdr:nvPicPr>
        <xdr:cNvPr id="6" name="Imagen 5">
          <a:extLst>
            <a:ext uri="{FF2B5EF4-FFF2-40B4-BE49-F238E27FC236}">
              <a16:creationId xmlns:a16="http://schemas.microsoft.com/office/drawing/2014/main" id="{44312D37-03F0-4065-9F22-13D5450ABD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15216" y="355866"/>
          <a:ext cx="2185458" cy="443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1945358</xdr:colOff>
      <xdr:row>0</xdr:row>
      <xdr:rowOff>294481</xdr:rowOff>
    </xdr:from>
    <xdr:to>
      <xdr:col>1</xdr:col>
      <xdr:colOff>2274560</xdr:colOff>
      <xdr:row>0</xdr:row>
      <xdr:rowOff>623389</xdr:rowOff>
    </xdr:to>
    <xdr:pic>
      <xdr:nvPicPr>
        <xdr:cNvPr id="26" name="Gráfico 25" descr="Flecha lineal: vuelta en U horizontal contorno">
          <a:extLst>
            <a:ext uri="{FF2B5EF4-FFF2-40B4-BE49-F238E27FC236}">
              <a16:creationId xmlns:a16="http://schemas.microsoft.com/office/drawing/2014/main" id="{A65E7A2F-7EBC-E1E2-DE3B-F5245A6AAF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19983" y="294481"/>
          <a:ext cx="329202" cy="328908"/>
        </a:xfrm>
        <a:prstGeom prst="rect">
          <a:avLst/>
        </a:prstGeom>
      </xdr:spPr>
    </xdr:pic>
    <xdr:clientData/>
  </xdr:twoCellAnchor>
  <xdr:twoCellAnchor>
    <xdr:from>
      <xdr:col>1</xdr:col>
      <xdr:colOff>14288</xdr:colOff>
      <xdr:row>0</xdr:row>
      <xdr:rowOff>142081</xdr:rowOff>
    </xdr:from>
    <xdr:to>
      <xdr:col>1</xdr:col>
      <xdr:colOff>2347117</xdr:colOff>
      <xdr:row>0</xdr:row>
      <xdr:rowOff>511176</xdr:rowOff>
    </xdr:to>
    <xdr:grpSp>
      <xdr:nvGrpSpPr>
        <xdr:cNvPr id="30" name="Grupo 29">
          <a:hlinkClick xmlns:r="http://schemas.openxmlformats.org/officeDocument/2006/relationships" r:id="rId4"/>
          <a:extLst>
            <a:ext uri="{FF2B5EF4-FFF2-40B4-BE49-F238E27FC236}">
              <a16:creationId xmlns:a16="http://schemas.microsoft.com/office/drawing/2014/main" id="{5D9120B9-6266-49F9-936F-E639C9D2B091}"/>
            </a:ext>
          </a:extLst>
        </xdr:cNvPr>
        <xdr:cNvGrpSpPr/>
      </xdr:nvGrpSpPr>
      <xdr:grpSpPr>
        <a:xfrm>
          <a:off x="188913" y="142081"/>
          <a:ext cx="2332829" cy="369095"/>
          <a:chOff x="285752" y="309562"/>
          <a:chExt cx="2345529" cy="377826"/>
        </a:xfrm>
      </xdr:grpSpPr>
      <xdr:sp macro="" textlink="">
        <xdr:nvSpPr>
          <xdr:cNvPr id="31" name="Rectángulo 30">
            <a:hlinkClick xmlns:r="http://schemas.openxmlformats.org/officeDocument/2006/relationships" r:id="rId4"/>
            <a:extLst>
              <a:ext uri="{FF2B5EF4-FFF2-40B4-BE49-F238E27FC236}">
                <a16:creationId xmlns:a16="http://schemas.microsoft.com/office/drawing/2014/main" id="{42336C0E-C4E5-8E90-22E8-FF40411D211B}"/>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32" name="Gráfico 31" descr="Flecha lineal: vuelta en U horizontal contorno">
            <a:extLst>
              <a:ext uri="{FF2B5EF4-FFF2-40B4-BE49-F238E27FC236}">
                <a16:creationId xmlns:a16="http://schemas.microsoft.com/office/drawing/2014/main" id="{DF582568-663F-D979-E36E-EE462F16BF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wsDr>
</file>

<file path=xl/drawings/drawing30.xml><?xml version="1.0" encoding="utf-8"?>
<xdr:wsDr xmlns:xdr="http://schemas.openxmlformats.org/drawingml/2006/spreadsheetDrawing" xmlns:a="http://schemas.openxmlformats.org/drawingml/2006/main">
  <xdr:twoCellAnchor editAs="oneCell">
    <xdr:from>
      <xdr:col>8</xdr:col>
      <xdr:colOff>176997</xdr:colOff>
      <xdr:row>0</xdr:row>
      <xdr:rowOff>345282</xdr:rowOff>
    </xdr:from>
    <xdr:to>
      <xdr:col>9</xdr:col>
      <xdr:colOff>1172360</xdr:colOff>
      <xdr:row>1</xdr:row>
      <xdr:rowOff>164758</xdr:rowOff>
    </xdr:to>
    <xdr:pic>
      <xdr:nvPicPr>
        <xdr:cNvPr id="6" name="Imagen 5">
          <a:extLst>
            <a:ext uri="{FF2B5EF4-FFF2-40B4-BE49-F238E27FC236}">
              <a16:creationId xmlns:a16="http://schemas.microsoft.com/office/drawing/2014/main" id="{36E648D4-A41D-4A51-BFED-A1E0AD3BBB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01172" y="345282"/>
          <a:ext cx="2236788"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47625</xdr:colOff>
      <xdr:row>0</xdr:row>
      <xdr:rowOff>142875</xdr:rowOff>
    </xdr:from>
    <xdr:to>
      <xdr:col>1</xdr:col>
      <xdr:colOff>2380454</xdr:colOff>
      <xdr:row>0</xdr:row>
      <xdr:rowOff>515145</xdr:rowOff>
    </xdr:to>
    <xdr:grpSp>
      <xdr:nvGrpSpPr>
        <xdr:cNvPr id="2" name="Grupo 1">
          <a:hlinkClick xmlns:r="http://schemas.openxmlformats.org/officeDocument/2006/relationships" r:id="rId2"/>
          <a:extLst>
            <a:ext uri="{FF2B5EF4-FFF2-40B4-BE49-F238E27FC236}">
              <a16:creationId xmlns:a16="http://schemas.microsoft.com/office/drawing/2014/main" id="{564703D2-6B13-454E-AAE1-F00EF18DADF5}"/>
            </a:ext>
          </a:extLst>
        </xdr:cNvPr>
        <xdr:cNvGrpSpPr/>
      </xdr:nvGrpSpPr>
      <xdr:grpSpPr>
        <a:xfrm>
          <a:off x="222250" y="142875"/>
          <a:ext cx="2332829" cy="372270"/>
          <a:chOff x="285752" y="309562"/>
          <a:chExt cx="2345529" cy="377826"/>
        </a:xfrm>
      </xdr:grpSpPr>
      <xdr:sp macro="" textlink="">
        <xdr:nvSpPr>
          <xdr:cNvPr id="4" name="Rectángulo 3">
            <a:hlinkClick xmlns:r="http://schemas.openxmlformats.org/officeDocument/2006/relationships" r:id="rId2"/>
            <a:extLst>
              <a:ext uri="{FF2B5EF4-FFF2-40B4-BE49-F238E27FC236}">
                <a16:creationId xmlns:a16="http://schemas.microsoft.com/office/drawing/2014/main" id="{4CFB5FFC-EF73-79A2-095C-1FFD49C29125}"/>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BC13E05D-E9A4-25E2-E02D-5B1A5A80347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1.xml><?xml version="1.0" encoding="utf-8"?>
<xdr:wsDr xmlns:xdr="http://schemas.openxmlformats.org/drawingml/2006/spreadsheetDrawing" xmlns:a="http://schemas.openxmlformats.org/drawingml/2006/main">
  <xdr:twoCellAnchor editAs="oneCell">
    <xdr:from>
      <xdr:col>8</xdr:col>
      <xdr:colOff>176997</xdr:colOff>
      <xdr:row>0</xdr:row>
      <xdr:rowOff>345282</xdr:rowOff>
    </xdr:from>
    <xdr:to>
      <xdr:col>10</xdr:col>
      <xdr:colOff>785</xdr:colOff>
      <xdr:row>1</xdr:row>
      <xdr:rowOff>164758</xdr:rowOff>
    </xdr:to>
    <xdr:pic>
      <xdr:nvPicPr>
        <xdr:cNvPr id="6" name="Imagen 5">
          <a:extLst>
            <a:ext uri="{FF2B5EF4-FFF2-40B4-BE49-F238E27FC236}">
              <a16:creationId xmlns:a16="http://schemas.microsoft.com/office/drawing/2014/main" id="{DB236C16-EC90-465B-B446-8902310675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01172" y="345282"/>
          <a:ext cx="2236788"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146050</xdr:colOff>
      <xdr:row>0</xdr:row>
      <xdr:rowOff>158750</xdr:rowOff>
    </xdr:from>
    <xdr:to>
      <xdr:col>1</xdr:col>
      <xdr:colOff>2478879</xdr:colOff>
      <xdr:row>0</xdr:row>
      <xdr:rowOff>534195</xdr:rowOff>
    </xdr:to>
    <xdr:grpSp>
      <xdr:nvGrpSpPr>
        <xdr:cNvPr id="2" name="Grupo 1">
          <a:hlinkClick xmlns:r="http://schemas.openxmlformats.org/officeDocument/2006/relationships" r:id="rId2"/>
          <a:extLst>
            <a:ext uri="{FF2B5EF4-FFF2-40B4-BE49-F238E27FC236}">
              <a16:creationId xmlns:a16="http://schemas.microsoft.com/office/drawing/2014/main" id="{33AE94D0-F9C4-4DDA-B4D3-C29CA637100F}"/>
            </a:ext>
          </a:extLst>
        </xdr:cNvPr>
        <xdr:cNvGrpSpPr/>
      </xdr:nvGrpSpPr>
      <xdr:grpSpPr>
        <a:xfrm>
          <a:off x="320675" y="158750"/>
          <a:ext cx="2332829" cy="375445"/>
          <a:chOff x="285752" y="309562"/>
          <a:chExt cx="2345529" cy="377826"/>
        </a:xfrm>
      </xdr:grpSpPr>
      <xdr:sp macro="" textlink="">
        <xdr:nvSpPr>
          <xdr:cNvPr id="3" name="Rectángulo 2">
            <a:hlinkClick xmlns:r="http://schemas.openxmlformats.org/officeDocument/2006/relationships" r:id="rId2"/>
            <a:extLst>
              <a:ext uri="{FF2B5EF4-FFF2-40B4-BE49-F238E27FC236}">
                <a16:creationId xmlns:a16="http://schemas.microsoft.com/office/drawing/2014/main" id="{F9695ACF-5916-2261-A1A0-8232B42E9BAD}"/>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900AC0E0-F902-9E09-F4EF-0067FBAC40A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2.xml><?xml version="1.0" encoding="utf-8"?>
<xdr:wsDr xmlns:xdr="http://schemas.openxmlformats.org/drawingml/2006/spreadsheetDrawing" xmlns:a="http://schemas.openxmlformats.org/drawingml/2006/main">
  <xdr:twoCellAnchor editAs="oneCell">
    <xdr:from>
      <xdr:col>5</xdr:col>
      <xdr:colOff>89695</xdr:colOff>
      <xdr:row>0</xdr:row>
      <xdr:rowOff>364332</xdr:rowOff>
    </xdr:from>
    <xdr:to>
      <xdr:col>6</xdr:col>
      <xdr:colOff>1160464</xdr:colOff>
      <xdr:row>1</xdr:row>
      <xdr:rowOff>174283</xdr:rowOff>
    </xdr:to>
    <xdr:pic>
      <xdr:nvPicPr>
        <xdr:cNvPr id="4" name="Imagen 3">
          <a:extLst>
            <a:ext uri="{FF2B5EF4-FFF2-40B4-BE49-F238E27FC236}">
              <a16:creationId xmlns:a16="http://schemas.microsoft.com/office/drawing/2014/main" id="{9B8E2668-62E4-4260-9AF3-CD8C174EC1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7570" y="364332"/>
          <a:ext cx="2293144"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47625</xdr:colOff>
      <xdr:row>0</xdr:row>
      <xdr:rowOff>174625</xdr:rowOff>
    </xdr:from>
    <xdr:to>
      <xdr:col>1</xdr:col>
      <xdr:colOff>2380454</xdr:colOff>
      <xdr:row>0</xdr:row>
      <xdr:rowOff>553245</xdr:rowOff>
    </xdr:to>
    <xdr:grpSp>
      <xdr:nvGrpSpPr>
        <xdr:cNvPr id="3" name="Grupo 2">
          <a:hlinkClick xmlns:r="http://schemas.openxmlformats.org/officeDocument/2006/relationships" r:id="rId2"/>
          <a:extLst>
            <a:ext uri="{FF2B5EF4-FFF2-40B4-BE49-F238E27FC236}">
              <a16:creationId xmlns:a16="http://schemas.microsoft.com/office/drawing/2014/main" id="{9EE6A816-8D59-4FC7-A4A1-EE9F9AC8A968}"/>
            </a:ext>
          </a:extLst>
        </xdr:cNvPr>
        <xdr:cNvGrpSpPr/>
      </xdr:nvGrpSpPr>
      <xdr:grpSpPr>
        <a:xfrm>
          <a:off x="222250" y="174625"/>
          <a:ext cx="2332829" cy="378620"/>
          <a:chOff x="285752" y="309562"/>
          <a:chExt cx="2345529" cy="377826"/>
        </a:xfrm>
      </xdr:grpSpPr>
      <xdr:sp macro="" textlink="">
        <xdr:nvSpPr>
          <xdr:cNvPr id="6" name="Rectángulo 5">
            <a:hlinkClick xmlns:r="http://schemas.openxmlformats.org/officeDocument/2006/relationships" r:id="rId2"/>
            <a:extLst>
              <a:ext uri="{FF2B5EF4-FFF2-40B4-BE49-F238E27FC236}">
                <a16:creationId xmlns:a16="http://schemas.microsoft.com/office/drawing/2014/main" id="{5493766F-6C22-2385-0A7C-1C9E73B54966}"/>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1" name="Gráfico 10" descr="Flecha lineal: vuelta en U horizontal contorno">
            <a:extLst>
              <a:ext uri="{FF2B5EF4-FFF2-40B4-BE49-F238E27FC236}">
                <a16:creationId xmlns:a16="http://schemas.microsoft.com/office/drawing/2014/main" id="{BC560105-CCBC-AB44-8C5F-FDEBE721F06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3.xml><?xml version="1.0" encoding="utf-8"?>
<xdr:wsDr xmlns:xdr="http://schemas.openxmlformats.org/drawingml/2006/spreadsheetDrawing" xmlns:a="http://schemas.openxmlformats.org/drawingml/2006/main">
  <xdr:twoCellAnchor editAs="oneCell">
    <xdr:from>
      <xdr:col>8</xdr:col>
      <xdr:colOff>293673</xdr:colOff>
      <xdr:row>0</xdr:row>
      <xdr:rowOff>345282</xdr:rowOff>
    </xdr:from>
    <xdr:to>
      <xdr:col>9</xdr:col>
      <xdr:colOff>869143</xdr:colOff>
      <xdr:row>1</xdr:row>
      <xdr:rowOff>161583</xdr:rowOff>
    </xdr:to>
    <xdr:pic>
      <xdr:nvPicPr>
        <xdr:cNvPr id="15" name="Imagen 14">
          <a:extLst>
            <a:ext uri="{FF2B5EF4-FFF2-40B4-BE49-F238E27FC236}">
              <a16:creationId xmlns:a16="http://schemas.microsoft.com/office/drawing/2014/main" id="{38DA622C-1425-4082-81E7-C54C345F7C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65123" y="345282"/>
          <a:ext cx="2223295"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127000</xdr:colOff>
      <xdr:row>0</xdr:row>
      <xdr:rowOff>127000</xdr:rowOff>
    </xdr:from>
    <xdr:to>
      <xdr:col>1</xdr:col>
      <xdr:colOff>2288379</xdr:colOff>
      <xdr:row>0</xdr:row>
      <xdr:rowOff>499270</xdr:rowOff>
    </xdr:to>
    <xdr:grpSp>
      <xdr:nvGrpSpPr>
        <xdr:cNvPr id="2" name="Grupo 1">
          <a:hlinkClick xmlns:r="http://schemas.openxmlformats.org/officeDocument/2006/relationships" r:id="rId2"/>
          <a:extLst>
            <a:ext uri="{FF2B5EF4-FFF2-40B4-BE49-F238E27FC236}">
              <a16:creationId xmlns:a16="http://schemas.microsoft.com/office/drawing/2014/main" id="{60F68CA4-0C8E-4675-B496-7E619039DE4F}"/>
            </a:ext>
          </a:extLst>
        </xdr:cNvPr>
        <xdr:cNvGrpSpPr/>
      </xdr:nvGrpSpPr>
      <xdr:grpSpPr>
        <a:xfrm>
          <a:off x="127000" y="127000"/>
          <a:ext cx="2336004" cy="372270"/>
          <a:chOff x="285752" y="309562"/>
          <a:chExt cx="2345529" cy="377826"/>
        </a:xfrm>
      </xdr:grpSpPr>
      <xdr:sp macro="" textlink="">
        <xdr:nvSpPr>
          <xdr:cNvPr id="4" name="Rectángulo 3">
            <a:hlinkClick xmlns:r="http://schemas.openxmlformats.org/officeDocument/2006/relationships" r:id="rId2"/>
            <a:extLst>
              <a:ext uri="{FF2B5EF4-FFF2-40B4-BE49-F238E27FC236}">
                <a16:creationId xmlns:a16="http://schemas.microsoft.com/office/drawing/2014/main" id="{F8128B47-485F-72DF-89D4-3F2B85E1B796}"/>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6" name="Gráfico 5" descr="Flecha lineal: vuelta en U horizontal contorno">
            <a:extLst>
              <a:ext uri="{FF2B5EF4-FFF2-40B4-BE49-F238E27FC236}">
                <a16:creationId xmlns:a16="http://schemas.microsoft.com/office/drawing/2014/main" id="{796D963F-1BF1-9D58-963B-0C4BDA37E04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4.xml><?xml version="1.0" encoding="utf-8"?>
<xdr:wsDr xmlns:xdr="http://schemas.openxmlformats.org/drawingml/2006/spreadsheetDrawing" xmlns:a="http://schemas.openxmlformats.org/drawingml/2006/main">
  <xdr:twoCellAnchor editAs="oneCell">
    <xdr:from>
      <xdr:col>5</xdr:col>
      <xdr:colOff>111656</xdr:colOff>
      <xdr:row>0</xdr:row>
      <xdr:rowOff>504032</xdr:rowOff>
    </xdr:from>
    <xdr:to>
      <xdr:col>6</xdr:col>
      <xdr:colOff>1097230</xdr:colOff>
      <xdr:row>1</xdr:row>
      <xdr:rowOff>323508</xdr:rowOff>
    </xdr:to>
    <xdr:pic>
      <xdr:nvPicPr>
        <xdr:cNvPr id="4" name="Imagen 3">
          <a:extLst>
            <a:ext uri="{FF2B5EF4-FFF2-40B4-BE49-F238E27FC236}">
              <a16:creationId xmlns:a16="http://schemas.microsoft.com/office/drawing/2014/main" id="{49E9157F-7100-45F6-8BEE-75F183E8C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85856" y="504032"/>
          <a:ext cx="2214299"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153988</xdr:colOff>
      <xdr:row>0</xdr:row>
      <xdr:rowOff>164306</xdr:rowOff>
    </xdr:from>
    <xdr:to>
      <xdr:col>1</xdr:col>
      <xdr:colOff>2489992</xdr:colOff>
      <xdr:row>0</xdr:row>
      <xdr:rowOff>542926</xdr:rowOff>
    </xdr:to>
    <xdr:grpSp>
      <xdr:nvGrpSpPr>
        <xdr:cNvPr id="5" name="Grupo 4">
          <a:hlinkClick xmlns:r="http://schemas.openxmlformats.org/officeDocument/2006/relationships" r:id="rId2"/>
          <a:extLst>
            <a:ext uri="{FF2B5EF4-FFF2-40B4-BE49-F238E27FC236}">
              <a16:creationId xmlns:a16="http://schemas.microsoft.com/office/drawing/2014/main" id="{8EED3C9D-562F-4400-A192-49181C8B920D}"/>
            </a:ext>
          </a:extLst>
        </xdr:cNvPr>
        <xdr:cNvGrpSpPr/>
      </xdr:nvGrpSpPr>
      <xdr:grpSpPr>
        <a:xfrm>
          <a:off x="328613" y="164306"/>
          <a:ext cx="2336004" cy="378620"/>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FC84EFD2-68D8-660C-4082-0900576DABE6}"/>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1" name="Gráfico 10" descr="Flecha lineal: vuelta en U horizontal contorno">
            <a:extLst>
              <a:ext uri="{FF2B5EF4-FFF2-40B4-BE49-F238E27FC236}">
                <a16:creationId xmlns:a16="http://schemas.microsoft.com/office/drawing/2014/main" id="{1D491232-B297-31AD-94ED-E4004B69D92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5.xml><?xml version="1.0" encoding="utf-8"?>
<xdr:wsDr xmlns:xdr="http://schemas.openxmlformats.org/drawingml/2006/spreadsheetDrawing" xmlns:a="http://schemas.openxmlformats.org/drawingml/2006/main">
  <xdr:twoCellAnchor editAs="oneCell">
    <xdr:from>
      <xdr:col>7</xdr:col>
      <xdr:colOff>65087</xdr:colOff>
      <xdr:row>0</xdr:row>
      <xdr:rowOff>345282</xdr:rowOff>
    </xdr:from>
    <xdr:to>
      <xdr:col>9</xdr:col>
      <xdr:colOff>759619</xdr:colOff>
      <xdr:row>1</xdr:row>
      <xdr:rowOff>161583</xdr:rowOff>
    </xdr:to>
    <xdr:pic>
      <xdr:nvPicPr>
        <xdr:cNvPr id="2" name="Imagen 1">
          <a:extLst>
            <a:ext uri="{FF2B5EF4-FFF2-40B4-BE49-F238E27FC236}">
              <a16:creationId xmlns:a16="http://schemas.microsoft.com/office/drawing/2014/main" id="{6DC9C801-5DF6-40C2-AA2F-F4E12B8969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83662" y="345282"/>
          <a:ext cx="2215357"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3" name="Grupo 2">
          <a:hlinkClick xmlns:r="http://schemas.openxmlformats.org/officeDocument/2006/relationships" r:id="rId2"/>
          <a:extLst>
            <a:ext uri="{FF2B5EF4-FFF2-40B4-BE49-F238E27FC236}">
              <a16:creationId xmlns:a16="http://schemas.microsoft.com/office/drawing/2014/main" id="{DFA0F050-0FFE-4B69-84F3-16DF76C247E3}"/>
            </a:ext>
          </a:extLst>
        </xdr:cNvPr>
        <xdr:cNvGrpSpPr/>
      </xdr:nvGrpSpPr>
      <xdr:grpSpPr>
        <a:xfrm>
          <a:off x="198438" y="294481"/>
          <a:ext cx="2332829" cy="369095"/>
          <a:chOff x="285752" y="309562"/>
          <a:chExt cx="2345529" cy="377826"/>
        </a:xfrm>
      </xdr:grpSpPr>
      <xdr:sp macro="" textlink="">
        <xdr:nvSpPr>
          <xdr:cNvPr id="4" name="Rectángulo 3">
            <a:hlinkClick xmlns:r="http://schemas.openxmlformats.org/officeDocument/2006/relationships" r:id="rId2"/>
            <a:extLst>
              <a:ext uri="{FF2B5EF4-FFF2-40B4-BE49-F238E27FC236}">
                <a16:creationId xmlns:a16="http://schemas.microsoft.com/office/drawing/2014/main" id="{7BDD3DD9-EA52-E4B0-833C-F814C7D99BCB}"/>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5" name="Gráfico 4" descr="Flecha lineal: vuelta en U horizontal contorno">
            <a:extLst>
              <a:ext uri="{FF2B5EF4-FFF2-40B4-BE49-F238E27FC236}">
                <a16:creationId xmlns:a16="http://schemas.microsoft.com/office/drawing/2014/main" id="{328C709D-192C-6DF1-4CF1-C495ADAEBDC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twoCellAnchor editAs="oneCell">
    <xdr:from>
      <xdr:col>7</xdr:col>
      <xdr:colOff>65087</xdr:colOff>
      <xdr:row>0</xdr:row>
      <xdr:rowOff>345282</xdr:rowOff>
    </xdr:from>
    <xdr:to>
      <xdr:col>9</xdr:col>
      <xdr:colOff>759619</xdr:colOff>
      <xdr:row>1</xdr:row>
      <xdr:rowOff>161583</xdr:rowOff>
    </xdr:to>
    <xdr:pic>
      <xdr:nvPicPr>
        <xdr:cNvPr id="6" name="Imagen 5">
          <a:extLst>
            <a:ext uri="{FF2B5EF4-FFF2-40B4-BE49-F238E27FC236}">
              <a16:creationId xmlns:a16="http://schemas.microsoft.com/office/drawing/2014/main" id="{173BD50F-991A-4A10-819D-612FC2B493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83662" y="345282"/>
          <a:ext cx="2215357"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8D5EA35E-C19B-4020-87E8-7F16ECB5E8D8}"/>
            </a:ext>
          </a:extLst>
        </xdr:cNvPr>
        <xdr:cNvGrpSpPr/>
      </xdr:nvGrpSpPr>
      <xdr:grpSpPr>
        <a:xfrm>
          <a:off x="201613" y="297656"/>
          <a:ext cx="2329654" cy="365920"/>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C2E09C80-F68C-BBBE-0833-2D9C2F24B91B}"/>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7BF48839-1E80-28F9-3F6D-F299E08A716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267510</xdr:colOff>
      <xdr:row>0</xdr:row>
      <xdr:rowOff>345282</xdr:rowOff>
    </xdr:from>
    <xdr:to>
      <xdr:col>5</xdr:col>
      <xdr:colOff>809</xdr:colOff>
      <xdr:row>1</xdr:row>
      <xdr:rowOff>161583</xdr:rowOff>
    </xdr:to>
    <xdr:pic>
      <xdr:nvPicPr>
        <xdr:cNvPr id="10" name="Imagen 9">
          <a:extLst>
            <a:ext uri="{FF2B5EF4-FFF2-40B4-BE49-F238E27FC236}">
              <a16:creationId xmlns:a16="http://schemas.microsoft.com/office/drawing/2014/main" id="{4B9EE513-8854-411F-881D-282627C19B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44885" y="345282"/>
          <a:ext cx="2182812"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158750</xdr:colOff>
      <xdr:row>0</xdr:row>
      <xdr:rowOff>139700</xdr:rowOff>
    </xdr:from>
    <xdr:to>
      <xdr:col>1</xdr:col>
      <xdr:colOff>2332829</xdr:colOff>
      <xdr:row>0</xdr:row>
      <xdr:rowOff>511970</xdr:rowOff>
    </xdr:to>
    <xdr:grpSp>
      <xdr:nvGrpSpPr>
        <xdr:cNvPr id="5" name="Grupo 4">
          <a:hlinkClick xmlns:r="http://schemas.openxmlformats.org/officeDocument/2006/relationships" r:id="rId2"/>
          <a:extLst>
            <a:ext uri="{FF2B5EF4-FFF2-40B4-BE49-F238E27FC236}">
              <a16:creationId xmlns:a16="http://schemas.microsoft.com/office/drawing/2014/main" id="{27F5B1AB-9B3B-475A-B012-CCD2B339CD02}"/>
            </a:ext>
          </a:extLst>
        </xdr:cNvPr>
        <xdr:cNvGrpSpPr/>
      </xdr:nvGrpSpPr>
      <xdr:grpSpPr>
        <a:xfrm>
          <a:off x="158750" y="139700"/>
          <a:ext cx="2348704" cy="372270"/>
          <a:chOff x="285752" y="309562"/>
          <a:chExt cx="2345529" cy="377826"/>
        </a:xfrm>
      </xdr:grpSpPr>
      <xdr:sp macro="" textlink="">
        <xdr:nvSpPr>
          <xdr:cNvPr id="12" name="Rectángulo 11">
            <a:hlinkClick xmlns:r="http://schemas.openxmlformats.org/officeDocument/2006/relationships" r:id="rId2"/>
            <a:extLst>
              <a:ext uri="{FF2B5EF4-FFF2-40B4-BE49-F238E27FC236}">
                <a16:creationId xmlns:a16="http://schemas.microsoft.com/office/drawing/2014/main" id="{69FBD106-BA7B-E420-9CFF-365406A10129}"/>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5C83FDA8-734F-EB21-BAE4-85B2485C34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79375</xdr:colOff>
      <xdr:row>1</xdr:row>
      <xdr:rowOff>282575</xdr:rowOff>
    </xdr:from>
    <xdr:to>
      <xdr:col>38</xdr:col>
      <xdr:colOff>44450</xdr:colOff>
      <xdr:row>25</xdr:row>
      <xdr:rowOff>85725</xdr:rowOff>
    </xdr:to>
    <xdr:pic>
      <xdr:nvPicPr>
        <xdr:cNvPr id="2" name="Imagen 1">
          <a:extLst>
            <a:ext uri="{FF2B5EF4-FFF2-40B4-BE49-F238E27FC236}">
              <a16:creationId xmlns:a16="http://schemas.microsoft.com/office/drawing/2014/main" id="{563B79E3-2892-1A0C-51EA-E6B16825B99C}"/>
            </a:ext>
          </a:extLst>
        </xdr:cNvPr>
        <xdr:cNvPicPr>
          <a:picLocks noChangeAspect="1"/>
        </xdr:cNvPicPr>
      </xdr:nvPicPr>
      <xdr:blipFill rotWithShape="1">
        <a:blip xmlns:r="http://schemas.openxmlformats.org/officeDocument/2006/relationships" r:embed="rId1"/>
        <a:srcRect r="4358"/>
        <a:stretch/>
      </xdr:blipFill>
      <xdr:spPr>
        <a:xfrm>
          <a:off x="30495875" y="917575"/>
          <a:ext cx="9486900" cy="5768975"/>
        </a:xfrm>
        <a:prstGeom prst="rect">
          <a:avLst/>
        </a:prstGeom>
        <a:solidFill>
          <a:srgbClr val="7030A0"/>
        </a:solidFill>
        <a:ln w="28575">
          <a:solidFill>
            <a:srgbClr val="00B050"/>
          </a:solidFill>
        </a:ln>
      </xdr:spPr>
    </xdr:pic>
    <xdr:clientData/>
  </xdr:twoCellAnchor>
  <xdr:twoCellAnchor>
    <xdr:from>
      <xdr:col>1</xdr:col>
      <xdr:colOff>1973264</xdr:colOff>
      <xdr:row>0</xdr:row>
      <xdr:rowOff>285751</xdr:rowOff>
    </xdr:from>
    <xdr:to>
      <xdr:col>1</xdr:col>
      <xdr:colOff>2304258</xdr:colOff>
      <xdr:row>0</xdr:row>
      <xdr:rowOff>613964</xdr:rowOff>
    </xdr:to>
    <xdr:pic>
      <xdr:nvPicPr>
        <xdr:cNvPr id="10" name="Gráfico 9" descr="Flecha lineal: vuelta en U horizontal contorno">
          <a:extLst>
            <a:ext uri="{FF2B5EF4-FFF2-40B4-BE49-F238E27FC236}">
              <a16:creationId xmlns:a16="http://schemas.microsoft.com/office/drawing/2014/main" id="{60249F65-4BEB-42FE-988C-C7366AC3D31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51858" y="285751"/>
          <a:ext cx="330994" cy="328213"/>
        </a:xfrm>
        <a:prstGeom prst="rect">
          <a:avLst/>
        </a:prstGeom>
      </xdr:spPr>
    </xdr:pic>
    <xdr:clientData/>
  </xdr:twoCellAnchor>
  <xdr:twoCellAnchor>
    <xdr:from>
      <xdr:col>1</xdr:col>
      <xdr:colOff>1973264</xdr:colOff>
      <xdr:row>0</xdr:row>
      <xdr:rowOff>285751</xdr:rowOff>
    </xdr:from>
    <xdr:to>
      <xdr:col>1</xdr:col>
      <xdr:colOff>2304258</xdr:colOff>
      <xdr:row>0</xdr:row>
      <xdr:rowOff>613964</xdr:rowOff>
    </xdr:to>
    <xdr:pic>
      <xdr:nvPicPr>
        <xdr:cNvPr id="8" name="Gráfico 7" descr="Flecha lineal: vuelta en U horizontal contorno">
          <a:extLst>
            <a:ext uri="{FF2B5EF4-FFF2-40B4-BE49-F238E27FC236}">
              <a16:creationId xmlns:a16="http://schemas.microsoft.com/office/drawing/2014/main" id="{0ACBDBB6-D586-48F7-984D-A28BB2BD25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51064" y="285751"/>
          <a:ext cx="330994" cy="328213"/>
        </a:xfrm>
        <a:prstGeom prst="rect">
          <a:avLst/>
        </a:prstGeom>
      </xdr:spPr>
    </xdr:pic>
    <xdr:clientData/>
  </xdr:twoCellAnchor>
  <xdr:twoCellAnchor editAs="oneCell">
    <xdr:from>
      <xdr:col>50</xdr:col>
      <xdr:colOff>364219</xdr:colOff>
      <xdr:row>4</xdr:row>
      <xdr:rowOff>221347</xdr:rowOff>
    </xdr:from>
    <xdr:to>
      <xdr:col>61</xdr:col>
      <xdr:colOff>533959</xdr:colOff>
      <xdr:row>29</xdr:row>
      <xdr:rowOff>97227</xdr:rowOff>
    </xdr:to>
    <xdr:pic>
      <xdr:nvPicPr>
        <xdr:cNvPr id="18" name="Imagen 17">
          <a:extLst>
            <a:ext uri="{FF2B5EF4-FFF2-40B4-BE49-F238E27FC236}">
              <a16:creationId xmlns:a16="http://schemas.microsoft.com/office/drawing/2014/main" id="{D7DD7A8F-7587-4FF3-A584-9E21333E87E6}"/>
            </a:ext>
          </a:extLst>
        </xdr:cNvPr>
        <xdr:cNvPicPr>
          <a:picLocks noChangeAspect="1"/>
        </xdr:cNvPicPr>
      </xdr:nvPicPr>
      <xdr:blipFill>
        <a:blip xmlns:r="http://schemas.openxmlformats.org/officeDocument/2006/relationships" r:embed="rId4"/>
        <a:stretch>
          <a:fillRect/>
        </a:stretch>
      </xdr:blipFill>
      <xdr:spPr>
        <a:xfrm>
          <a:off x="49830719" y="1792972"/>
          <a:ext cx="8900990" cy="6130630"/>
        </a:xfrm>
        <a:prstGeom prst="rect">
          <a:avLst/>
        </a:prstGeom>
        <a:solidFill>
          <a:srgbClr val="7030A0"/>
        </a:solidFill>
        <a:ln w="28575">
          <a:solidFill>
            <a:srgbClr val="00B050"/>
          </a:solidFill>
        </a:ln>
      </xdr:spPr>
    </xdr:pic>
    <xdr:clientData/>
  </xdr:twoCellAnchor>
  <xdr:twoCellAnchor>
    <xdr:from>
      <xdr:col>1</xdr:col>
      <xdr:colOff>1973264</xdr:colOff>
      <xdr:row>0</xdr:row>
      <xdr:rowOff>285751</xdr:rowOff>
    </xdr:from>
    <xdr:to>
      <xdr:col>1</xdr:col>
      <xdr:colOff>2304258</xdr:colOff>
      <xdr:row>0</xdr:row>
      <xdr:rowOff>613964</xdr:rowOff>
    </xdr:to>
    <xdr:pic>
      <xdr:nvPicPr>
        <xdr:cNvPr id="26" name="Gráfico 25" descr="Flecha lineal: vuelta en U horizontal contorno">
          <a:extLst>
            <a:ext uri="{FF2B5EF4-FFF2-40B4-BE49-F238E27FC236}">
              <a16:creationId xmlns:a16="http://schemas.microsoft.com/office/drawing/2014/main" id="{AECD2D6A-F498-42D9-92E1-F527E41601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51064" y="285751"/>
          <a:ext cx="330994" cy="328213"/>
        </a:xfrm>
        <a:prstGeom prst="rect">
          <a:avLst/>
        </a:prstGeom>
      </xdr:spPr>
    </xdr:pic>
    <xdr:clientData/>
  </xdr:twoCellAnchor>
  <xdr:twoCellAnchor editAs="oneCell">
    <xdr:from>
      <xdr:col>8</xdr:col>
      <xdr:colOff>267479</xdr:colOff>
      <xdr:row>0</xdr:row>
      <xdr:rowOff>345282</xdr:rowOff>
    </xdr:from>
    <xdr:to>
      <xdr:col>9</xdr:col>
      <xdr:colOff>1207277</xdr:colOff>
      <xdr:row>1</xdr:row>
      <xdr:rowOff>161583</xdr:rowOff>
    </xdr:to>
    <xdr:pic>
      <xdr:nvPicPr>
        <xdr:cNvPr id="27" name="Imagen 26">
          <a:extLst>
            <a:ext uri="{FF2B5EF4-FFF2-40B4-BE49-F238E27FC236}">
              <a16:creationId xmlns:a16="http://schemas.microsoft.com/office/drawing/2014/main" id="{F8F36C2A-0113-4CBA-B0CA-C1B82D49E15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764529" y="345282"/>
          <a:ext cx="2184398"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514205</xdr:colOff>
      <xdr:row>1</xdr:row>
      <xdr:rowOff>274864</xdr:rowOff>
    </xdr:from>
    <xdr:to>
      <xdr:col>51</xdr:col>
      <xdr:colOff>723974</xdr:colOff>
      <xdr:row>29</xdr:row>
      <xdr:rowOff>161925</xdr:rowOff>
    </xdr:to>
    <xdr:pic>
      <xdr:nvPicPr>
        <xdr:cNvPr id="32" name="Imagen 31">
          <a:extLst>
            <a:ext uri="{FF2B5EF4-FFF2-40B4-BE49-F238E27FC236}">
              <a16:creationId xmlns:a16="http://schemas.microsoft.com/office/drawing/2014/main" id="{5BD4EE1C-AC5B-4A4C-A254-CD8B22F5D454}"/>
            </a:ext>
          </a:extLst>
        </xdr:cNvPr>
        <xdr:cNvPicPr>
          <a:picLocks noChangeAspect="1"/>
        </xdr:cNvPicPr>
      </xdr:nvPicPr>
      <xdr:blipFill>
        <a:blip xmlns:r="http://schemas.openxmlformats.org/officeDocument/2006/relationships" r:embed="rId6"/>
        <a:stretch>
          <a:fillRect/>
        </a:stretch>
      </xdr:blipFill>
      <xdr:spPr>
        <a:xfrm>
          <a:off x="40455705" y="909864"/>
          <a:ext cx="10528519" cy="7075261"/>
        </a:xfrm>
        <a:prstGeom prst="rect">
          <a:avLst/>
        </a:prstGeom>
        <a:solidFill>
          <a:srgbClr val="7030A0"/>
        </a:solidFill>
        <a:ln w="28575">
          <a:solidFill>
            <a:srgbClr val="00B050"/>
          </a:solidFill>
        </a:ln>
      </xdr:spPr>
    </xdr:pic>
    <xdr:clientData/>
  </xdr:twoCellAnchor>
  <xdr:twoCellAnchor editAs="oneCell">
    <xdr:from>
      <xdr:col>8</xdr:col>
      <xdr:colOff>267479</xdr:colOff>
      <xdr:row>0</xdr:row>
      <xdr:rowOff>345282</xdr:rowOff>
    </xdr:from>
    <xdr:to>
      <xdr:col>9</xdr:col>
      <xdr:colOff>1210452</xdr:colOff>
      <xdr:row>1</xdr:row>
      <xdr:rowOff>164758</xdr:rowOff>
    </xdr:to>
    <xdr:pic>
      <xdr:nvPicPr>
        <xdr:cNvPr id="3" name="Imagen 2">
          <a:extLst>
            <a:ext uri="{FF2B5EF4-FFF2-40B4-BE49-F238E27FC236}">
              <a16:creationId xmlns:a16="http://schemas.microsoft.com/office/drawing/2014/main" id="{5E1E2BCD-5558-4A80-8D77-5E55564026A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783579" y="345282"/>
          <a:ext cx="2171698"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26</xdr:col>
      <xdr:colOff>644525</xdr:colOff>
      <xdr:row>31</xdr:row>
      <xdr:rowOff>222250</xdr:rowOff>
    </xdr:from>
    <xdr:ext cx="11074928" cy="2717800"/>
    <xdr:pic>
      <xdr:nvPicPr>
        <xdr:cNvPr id="4" name="Imagen 3">
          <a:extLst>
            <a:ext uri="{FF2B5EF4-FFF2-40B4-BE49-F238E27FC236}">
              <a16:creationId xmlns:a16="http://schemas.microsoft.com/office/drawing/2014/main" id="{EBACE984-97C2-44CC-9EB7-4E5F9E771A85}"/>
            </a:ext>
          </a:extLst>
        </xdr:cNvPr>
        <xdr:cNvPicPr>
          <a:picLocks noChangeAspect="1"/>
        </xdr:cNvPicPr>
      </xdr:nvPicPr>
      <xdr:blipFill>
        <a:blip xmlns:r="http://schemas.openxmlformats.org/officeDocument/2006/relationships" r:embed="rId7"/>
        <a:stretch>
          <a:fillRect/>
        </a:stretch>
      </xdr:blipFill>
      <xdr:spPr>
        <a:xfrm>
          <a:off x="31061025" y="8255000"/>
          <a:ext cx="11074928" cy="2717800"/>
        </a:xfrm>
        <a:prstGeom prst="rect">
          <a:avLst/>
        </a:prstGeom>
        <a:solidFill>
          <a:srgbClr val="7030A0"/>
        </a:solidFill>
        <a:ln w="28575">
          <a:solidFill>
            <a:srgbClr val="00B050"/>
          </a:solidFill>
        </a:ln>
      </xdr:spPr>
    </xdr:pic>
    <xdr:clientData/>
  </xdr:oneCellAnchor>
  <xdr:twoCellAnchor>
    <xdr:from>
      <xdr:col>1</xdr:col>
      <xdr:colOff>0</xdr:colOff>
      <xdr:row>0</xdr:row>
      <xdr:rowOff>158750</xdr:rowOff>
    </xdr:from>
    <xdr:to>
      <xdr:col>1</xdr:col>
      <xdr:colOff>2348704</xdr:colOff>
      <xdr:row>0</xdr:row>
      <xdr:rowOff>531020</xdr:rowOff>
    </xdr:to>
    <xdr:grpSp>
      <xdr:nvGrpSpPr>
        <xdr:cNvPr id="5" name="Grupo 4">
          <a:hlinkClick xmlns:r="http://schemas.openxmlformats.org/officeDocument/2006/relationships" r:id="rId8"/>
          <a:extLst>
            <a:ext uri="{FF2B5EF4-FFF2-40B4-BE49-F238E27FC236}">
              <a16:creationId xmlns:a16="http://schemas.microsoft.com/office/drawing/2014/main" id="{9E80F122-FCA4-4E05-BA4D-6CF3F6885DB1}"/>
            </a:ext>
          </a:extLst>
        </xdr:cNvPr>
        <xdr:cNvGrpSpPr/>
      </xdr:nvGrpSpPr>
      <xdr:grpSpPr>
        <a:xfrm>
          <a:off x="174625" y="158750"/>
          <a:ext cx="2348704" cy="372270"/>
          <a:chOff x="285752" y="309562"/>
          <a:chExt cx="2345529" cy="377826"/>
        </a:xfrm>
      </xdr:grpSpPr>
      <xdr:sp macro="" textlink="">
        <xdr:nvSpPr>
          <xdr:cNvPr id="9" name="Rectángulo 8">
            <a:hlinkClick xmlns:r="http://schemas.openxmlformats.org/officeDocument/2006/relationships" r:id="rId8"/>
            <a:extLst>
              <a:ext uri="{FF2B5EF4-FFF2-40B4-BE49-F238E27FC236}">
                <a16:creationId xmlns:a16="http://schemas.microsoft.com/office/drawing/2014/main" id="{137E5B34-E917-EBAD-8147-9844BA2E1F1F}"/>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7" name="Gráfico 16" descr="Flecha lineal: vuelta en U horizontal contorno">
            <a:extLst>
              <a:ext uri="{FF2B5EF4-FFF2-40B4-BE49-F238E27FC236}">
                <a16:creationId xmlns:a16="http://schemas.microsoft.com/office/drawing/2014/main" id="{ABE10956-DA50-9CBA-FC45-5FD4E62EF3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14564" y="309562"/>
            <a:ext cx="330994" cy="330994"/>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207973</xdr:colOff>
      <xdr:row>0</xdr:row>
      <xdr:rowOff>345282</xdr:rowOff>
    </xdr:from>
    <xdr:to>
      <xdr:col>6</xdr:col>
      <xdr:colOff>1170792</xdr:colOff>
      <xdr:row>1</xdr:row>
      <xdr:rowOff>161583</xdr:rowOff>
    </xdr:to>
    <xdr:pic>
      <xdr:nvPicPr>
        <xdr:cNvPr id="6" name="Imagen 5">
          <a:extLst>
            <a:ext uri="{FF2B5EF4-FFF2-40B4-BE49-F238E27FC236}">
              <a16:creationId xmlns:a16="http://schemas.microsoft.com/office/drawing/2014/main" id="{F13D36B9-3D6B-471E-956C-67704EEF6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2798" y="345282"/>
          <a:ext cx="2220119"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127000</xdr:colOff>
      <xdr:row>0</xdr:row>
      <xdr:rowOff>158750</xdr:rowOff>
    </xdr:from>
    <xdr:to>
      <xdr:col>1</xdr:col>
      <xdr:colOff>2301079</xdr:colOff>
      <xdr:row>0</xdr:row>
      <xdr:rowOff>527845</xdr:rowOff>
    </xdr:to>
    <xdr:grpSp>
      <xdr:nvGrpSpPr>
        <xdr:cNvPr id="3" name="Grupo 2">
          <a:hlinkClick xmlns:r="http://schemas.openxmlformats.org/officeDocument/2006/relationships" r:id="rId2"/>
          <a:extLst>
            <a:ext uri="{FF2B5EF4-FFF2-40B4-BE49-F238E27FC236}">
              <a16:creationId xmlns:a16="http://schemas.microsoft.com/office/drawing/2014/main" id="{8BFB5B22-E8A5-49C6-8954-84EAD11EEC94}"/>
            </a:ext>
          </a:extLst>
        </xdr:cNvPr>
        <xdr:cNvGrpSpPr/>
      </xdr:nvGrpSpPr>
      <xdr:grpSpPr>
        <a:xfrm>
          <a:off x="127000" y="158750"/>
          <a:ext cx="2348704" cy="369095"/>
          <a:chOff x="285752" y="309562"/>
          <a:chExt cx="2345529" cy="377826"/>
        </a:xfrm>
      </xdr:grpSpPr>
      <xdr:sp macro="" textlink="">
        <xdr:nvSpPr>
          <xdr:cNvPr id="4" name="Rectángulo 3">
            <a:hlinkClick xmlns:r="http://schemas.openxmlformats.org/officeDocument/2006/relationships" r:id="rId2"/>
            <a:extLst>
              <a:ext uri="{FF2B5EF4-FFF2-40B4-BE49-F238E27FC236}">
                <a16:creationId xmlns:a16="http://schemas.microsoft.com/office/drawing/2014/main" id="{E962CD4F-71A5-C1C1-C87D-9FC81A5C51D8}"/>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8954973D-B639-F617-C03D-EEAA941B66B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282530</xdr:colOff>
      <xdr:row>0</xdr:row>
      <xdr:rowOff>345282</xdr:rowOff>
    </xdr:from>
    <xdr:to>
      <xdr:col>18</xdr:col>
      <xdr:colOff>31705</xdr:colOff>
      <xdr:row>1</xdr:row>
      <xdr:rowOff>164758</xdr:rowOff>
    </xdr:to>
    <xdr:pic>
      <xdr:nvPicPr>
        <xdr:cNvPr id="6" name="Imagen 5">
          <a:extLst>
            <a:ext uri="{FF2B5EF4-FFF2-40B4-BE49-F238E27FC236}">
              <a16:creationId xmlns:a16="http://schemas.microsoft.com/office/drawing/2014/main" id="{ED09DF23-A711-4CA9-8FC8-2DC3C208CA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64186" y="345282"/>
          <a:ext cx="2205038"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142875</xdr:colOff>
      <xdr:row>0</xdr:row>
      <xdr:rowOff>127000</xdr:rowOff>
    </xdr:from>
    <xdr:to>
      <xdr:col>1</xdr:col>
      <xdr:colOff>2316954</xdr:colOff>
      <xdr:row>0</xdr:row>
      <xdr:rowOff>496095</xdr:rowOff>
    </xdr:to>
    <xdr:grpSp>
      <xdr:nvGrpSpPr>
        <xdr:cNvPr id="3" name="Grupo 2">
          <a:hlinkClick xmlns:r="http://schemas.openxmlformats.org/officeDocument/2006/relationships" r:id="rId2"/>
          <a:extLst>
            <a:ext uri="{FF2B5EF4-FFF2-40B4-BE49-F238E27FC236}">
              <a16:creationId xmlns:a16="http://schemas.microsoft.com/office/drawing/2014/main" id="{8A43A988-81CF-4280-8339-BB369B818601}"/>
            </a:ext>
          </a:extLst>
        </xdr:cNvPr>
        <xdr:cNvGrpSpPr/>
      </xdr:nvGrpSpPr>
      <xdr:grpSpPr>
        <a:xfrm>
          <a:off x="142875" y="127000"/>
          <a:ext cx="2348704" cy="369095"/>
          <a:chOff x="285752" y="309562"/>
          <a:chExt cx="2345529" cy="377826"/>
        </a:xfrm>
      </xdr:grpSpPr>
      <xdr:sp macro="" textlink="">
        <xdr:nvSpPr>
          <xdr:cNvPr id="4" name="Rectángulo 3">
            <a:hlinkClick xmlns:r="http://schemas.openxmlformats.org/officeDocument/2006/relationships" r:id="rId2"/>
            <a:extLst>
              <a:ext uri="{FF2B5EF4-FFF2-40B4-BE49-F238E27FC236}">
                <a16:creationId xmlns:a16="http://schemas.microsoft.com/office/drawing/2014/main" id="{4D3A4F99-A7C9-F4B1-AD49-A469F52B125B}"/>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2A513C1C-FFC7-81B7-9C80-2E466D192C5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2" name="Imagen 1">
          <a:extLst>
            <a:ext uri="{FF2B5EF4-FFF2-40B4-BE49-F238E27FC236}">
              <a16:creationId xmlns:a16="http://schemas.microsoft.com/office/drawing/2014/main" id="{23BA1DE9-C546-4077-8474-726BC225EE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64676" y="345282"/>
          <a:ext cx="2209800"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127000</xdr:colOff>
      <xdr:row>0</xdr:row>
      <xdr:rowOff>139700</xdr:rowOff>
    </xdr:from>
    <xdr:to>
      <xdr:col>1</xdr:col>
      <xdr:colOff>2301079</xdr:colOff>
      <xdr:row>0</xdr:row>
      <xdr:rowOff>508795</xdr:rowOff>
    </xdr:to>
    <xdr:grpSp>
      <xdr:nvGrpSpPr>
        <xdr:cNvPr id="6" name="Grupo 5">
          <a:hlinkClick xmlns:r="http://schemas.openxmlformats.org/officeDocument/2006/relationships" r:id="rId2"/>
          <a:extLst>
            <a:ext uri="{FF2B5EF4-FFF2-40B4-BE49-F238E27FC236}">
              <a16:creationId xmlns:a16="http://schemas.microsoft.com/office/drawing/2014/main" id="{E9289BF1-A936-456F-A98C-345DAB22C91B}"/>
            </a:ext>
          </a:extLst>
        </xdr:cNvPr>
        <xdr:cNvGrpSpPr/>
      </xdr:nvGrpSpPr>
      <xdr:grpSpPr>
        <a:xfrm>
          <a:off x="127000" y="139700"/>
          <a:ext cx="2348704" cy="369095"/>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C837A986-3B7E-44BD-6DEE-7BDD1F815BDC}"/>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9" name="Gráfico 8" descr="Flecha lineal: vuelta en U horizontal contorno">
            <a:extLst>
              <a:ext uri="{FF2B5EF4-FFF2-40B4-BE49-F238E27FC236}">
                <a16:creationId xmlns:a16="http://schemas.microsoft.com/office/drawing/2014/main" id="{A05F4725-792B-AEFB-1715-9F90E0D78B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6" name="Imagen 5">
          <a:extLst>
            <a:ext uri="{FF2B5EF4-FFF2-40B4-BE49-F238E27FC236}">
              <a16:creationId xmlns:a16="http://schemas.microsoft.com/office/drawing/2014/main" id="{79A3413E-5839-42D6-ABBA-7132452D49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1820" y="345282"/>
          <a:ext cx="2211387"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158750</xdr:colOff>
      <xdr:row>0</xdr:row>
      <xdr:rowOff>127000</xdr:rowOff>
    </xdr:from>
    <xdr:to>
      <xdr:col>1</xdr:col>
      <xdr:colOff>2336004</xdr:colOff>
      <xdr:row>0</xdr:row>
      <xdr:rowOff>496095</xdr:rowOff>
    </xdr:to>
    <xdr:grpSp>
      <xdr:nvGrpSpPr>
        <xdr:cNvPr id="2" name="Grupo 1">
          <a:hlinkClick xmlns:r="http://schemas.openxmlformats.org/officeDocument/2006/relationships" r:id="rId2"/>
          <a:extLst>
            <a:ext uri="{FF2B5EF4-FFF2-40B4-BE49-F238E27FC236}">
              <a16:creationId xmlns:a16="http://schemas.microsoft.com/office/drawing/2014/main" id="{3C12B0CD-AF8B-4CDB-B7FC-A546014761D5}"/>
            </a:ext>
          </a:extLst>
        </xdr:cNvPr>
        <xdr:cNvGrpSpPr/>
      </xdr:nvGrpSpPr>
      <xdr:grpSpPr>
        <a:xfrm>
          <a:off x="158750" y="127000"/>
          <a:ext cx="2351879" cy="369095"/>
          <a:chOff x="285752" y="309562"/>
          <a:chExt cx="2345529" cy="377826"/>
        </a:xfrm>
      </xdr:grpSpPr>
      <xdr:sp macro="" textlink="">
        <xdr:nvSpPr>
          <xdr:cNvPr id="4" name="Rectángulo 3">
            <a:hlinkClick xmlns:r="http://schemas.openxmlformats.org/officeDocument/2006/relationships" r:id="rId2"/>
            <a:extLst>
              <a:ext uri="{FF2B5EF4-FFF2-40B4-BE49-F238E27FC236}">
                <a16:creationId xmlns:a16="http://schemas.microsoft.com/office/drawing/2014/main" id="{F886BFCD-1E24-ADA8-0199-B05ACA3F9443}"/>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BACK TO INDEX</a:t>
            </a:r>
            <a:endParaRPr lang="es-ES" sz="1600" b="1" u="none"/>
          </a:p>
        </xdr:txBody>
      </xdr:sp>
      <xdr:pic>
        <xdr:nvPicPr>
          <xdr:cNvPr id="13" name="Gráfico 12" descr="Flecha lineal: vuelta en U horizontal contorno">
            <a:extLst>
              <a:ext uri="{FF2B5EF4-FFF2-40B4-BE49-F238E27FC236}">
                <a16:creationId xmlns:a16="http://schemas.microsoft.com/office/drawing/2014/main" id="{614BD7A3-41CB-E061-106C-A9BF146FE2F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https://eccgc-my.sharepoint.com/9826/TANCA/Tanca-01/CREDIT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ccgc-my.sharepoint.com/9826/USU/Raquel/z_etiquetas%20archivadores.xls"/>
</Relationships>

</file>

<file path=xl/externalLinks/_rels/externalLink4.xml.rels><?xml version="1.0" encoding="UTF-8"?>

<Relationships xmlns="http://schemas.openxmlformats.org/package/2006/relationships">
  <Relationship Id="rId1" Type="http://schemas.openxmlformats.org/officeDocument/2006/relationships/externalLinkPath" TargetMode="External" Target="https://eccgc-my.sharepoint.com/empleados/U0127871/My%20Documents/AAJ/04.%20Tareas%20en%20curso/03.%20Resultados/20.2Q/Excels/CaixaBank_2Q20results_Excel_ENG.xlsx"/>
</Relationships>

</file>

<file path=xl/externalLinks/_rels/externalLink5.xml.rels><?xml version="1.0" encoding="UTF-8"?>

<Relationships xmlns="http://schemas.openxmlformats.org/package/2006/relationships">
  <Relationship Id="rId1" Type="http://schemas.openxmlformats.org/officeDocument/2006/relationships/externalLinkPath" TargetMode="External" Target="https://eccgc-my.sharepoint.com/empleados/U0127871/My%20Documents/AAJ/04.%20Tareas%20en%20curso/03.%20Resultados/21.1Q.b%20-%20Resultados/Excels/Modelo/CaixaBank_4Q20results_Excel_ENG.xlsx"/>
</Relationships>

</file>

<file path=xl/externalLinks/_rels/externalLink6.xml.rels><?xml version="1.0" encoding="UTF-8"?>

<Relationships xmlns="http://schemas.openxmlformats.org/package/2006/relationships">
  <Relationship Id="rId1" Type="http://schemas.openxmlformats.org/officeDocument/2006/relationships/externalLinkPath" TargetMode="External" Target="file:///L:/9826/INFORME%20FINANCIERO/2023/4T23/Plantilles%20Excel%20IF%204T23/Plantilla_CaixaBank_results_Excel_ENG%20v2024-02-01%2008-00%20NET.xlsx"/>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Notes"/>
      <sheetName val="Main Figures"/>
      <sheetName val="P&amp;L"/>
      <sheetName val="P&amp;L_Quarters"/>
      <sheetName val="Yields and Costs"/>
      <sheetName val="Fees"/>
      <sheetName val="Income from investments"/>
      <sheetName val="Trading income"/>
      <sheetName val="Income insurance"/>
      <sheetName val="Other operating income&amp;expenses"/>
      <sheetName val="Operating expenses"/>
      <sheetName val="Impairment losses"/>
      <sheetName val="G_L disposal of assets"/>
      <sheetName val="Balance sheet"/>
      <sheetName val="Customer Loans"/>
      <sheetName val="ICOs"/>
      <sheetName val="Customer Funds"/>
      <sheetName val="Credit risk quality"/>
      <sheetName val="IFRS9 Stages"/>
      <sheetName val="Moratoria"/>
      <sheetName val="Moratoria IFRS9 &amp; LtV"/>
      <sheetName val="Financing home purchasing LtV"/>
      <sheetName val="Funding Issuances"/>
      <sheetName val="Solvency"/>
      <sheetName val="Segment P&amp;L"/>
      <sheetName val="Banking &amp; insur"/>
      <sheetName val="Insurance"/>
      <sheetName val="Equity inv."/>
      <sheetName val="BPI"/>
      <sheetName val="Disclai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Notes"/>
      <sheetName val="Main Figures"/>
      <sheetName val="P&amp;L"/>
      <sheetName val="P&amp;L_Quarters"/>
      <sheetName val="Yields and Costs"/>
      <sheetName val="Fees"/>
      <sheetName val="Income from investments"/>
      <sheetName val="Trading income"/>
      <sheetName val="Income insurance"/>
      <sheetName val="Other operating income&amp;expenses"/>
      <sheetName val="Operating expenses"/>
      <sheetName val="Impairment losses"/>
      <sheetName val="G_L disposal of assets"/>
      <sheetName val="Balance sheet"/>
      <sheetName val="Customer Loans"/>
      <sheetName val="ICOs"/>
      <sheetName val="Customer Funds"/>
      <sheetName val="Credit risk quality"/>
      <sheetName val="IFRS9 Stages"/>
      <sheetName val="Moratoria"/>
      <sheetName val="Moratoria outstanding IFRS9&amp;LtV"/>
      <sheetName val="Financing home purchasing LtV"/>
      <sheetName val="Funding Issuances"/>
      <sheetName val="Solvency"/>
      <sheetName val="Segment P&amp;L"/>
      <sheetName val="Banking &amp; insur"/>
      <sheetName val="Insurance"/>
      <sheetName val="Equity inv."/>
      <sheetName val="BPI"/>
      <sheetName val="Disclai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Disclaimer"/>
      <sheetName val="1.1 Key Figures"/>
      <sheetName val="2.1 P&amp;L (annual)"/>
      <sheetName val="2.2 P&amp;L (quarterly)"/>
      <sheetName val="2.3 Core revenues (annual)"/>
      <sheetName val="2.4 Core revenues (quarterly) "/>
      <sheetName val="2.5 Return on avg. total assets"/>
      <sheetName val="2.6 Yields and Costs"/>
      <sheetName val="2.7 Fees"/>
      <sheetName val="2.8 Income from investments"/>
      <sheetName val="2.9 Insurance service result"/>
      <sheetName val="2.10 Trading income"/>
      <sheetName val="2.11 Other op. income &amp; exp."/>
      <sheetName val="2.12 Operating expenses"/>
      <sheetName val="2.13 Impairment losses"/>
      <sheetName val="2.14 Gains_Losses on disposals "/>
      <sheetName val="3.1 Balance sheet"/>
      <sheetName val="3.2 Customer Loans"/>
      <sheetName val="3.3 GGLs"/>
      <sheetName val="3.4 Customer Funds"/>
      <sheetName val="3.5 Asset quality"/>
      <sheetName val="3.6 IFRS9 Stages"/>
      <sheetName val="3.7 Residential mortgages LtV"/>
      <sheetName val="3.8 Solvency"/>
      <sheetName val="4.1 Segment P&amp;L (annual)"/>
      <sheetName val="4.2 Bancassurance P&amp;L"/>
      <sheetName val="4.3 Bancassurance balance sheet"/>
      <sheetName val="4.4 Insurance P&amp;L"/>
      <sheetName val="4.5 BPI P&amp;L"/>
      <sheetName val="4.6 BPI Balance Sheet"/>
      <sheetName val="4.7 Corporate Center P&amp;L"/>
      <sheetName val="4.8 Corporate Center Bal. Sheet"/>
      <sheetName val="Notes"/>
    </sheetNames>
    <sheetDataSet>
      <sheetData sheetId="0"/>
      <sheetData sheetId="1"/>
      <sheetData sheetId="2">
        <row r="8">
          <cell r="C8">
            <v>10113.2071319646</v>
          </cell>
        </row>
      </sheetData>
      <sheetData sheetId="3">
        <row r="7">
          <cell r="C7">
            <v>10113.2071319646</v>
          </cell>
        </row>
      </sheetData>
      <sheetData sheetId="4">
        <row r="7">
          <cell r="C7">
            <v>2749.3115730757695</v>
          </cell>
        </row>
      </sheetData>
      <sheetData sheetId="5">
        <row r="7">
          <cell r="C7">
            <v>10113.2071319646</v>
          </cell>
        </row>
      </sheetData>
      <sheetData sheetId="6">
        <row r="7">
          <cell r="C7">
            <v>2749.3115730757695</v>
          </cell>
        </row>
      </sheetData>
      <sheetData sheetId="7">
        <row r="7">
          <cell r="C7">
            <v>3.3880733122522702</v>
          </cell>
        </row>
      </sheetData>
      <sheetData sheetId="8">
        <row r="7">
          <cell r="D7">
            <v>55790</v>
          </cell>
        </row>
      </sheetData>
      <sheetData sheetId="9">
        <row r="7">
          <cell r="C7">
            <v>2070.3556962006728</v>
          </cell>
        </row>
      </sheetData>
      <sheetData sheetId="10">
        <row r="7">
          <cell r="C7">
            <v>163.31023722</v>
          </cell>
        </row>
      </sheetData>
      <sheetData sheetId="11">
        <row r="7">
          <cell r="C7">
            <v>698.03060198000003</v>
          </cell>
        </row>
      </sheetData>
      <sheetData sheetId="12">
        <row r="7">
          <cell r="C7">
            <v>235.36627233981272</v>
          </cell>
        </row>
      </sheetData>
      <sheetData sheetId="13">
        <row r="7">
          <cell r="C7">
            <v>-1021.6365503762888</v>
          </cell>
        </row>
      </sheetData>
      <sheetData sheetId="14">
        <row r="7">
          <cell r="C7">
            <v>14231.478334831498</v>
          </cell>
        </row>
      </sheetData>
      <sheetData sheetId="15">
        <row r="7">
          <cell r="C7">
            <v>-1097.39022935</v>
          </cell>
        </row>
      </sheetData>
      <sheetData sheetId="16">
        <row r="7">
          <cell r="C7">
            <v>8.1853245299999919</v>
          </cell>
        </row>
      </sheetData>
      <sheetData sheetId="17">
        <row r="7">
          <cell r="C7">
            <v>37861.456706166995</v>
          </cell>
        </row>
      </sheetData>
      <sheetData sheetId="18">
        <row r="7">
          <cell r="C7">
            <v>175807.17945628002</v>
          </cell>
        </row>
      </sheetData>
      <sheetData sheetId="19">
        <row r="7">
          <cell r="C7">
            <v>729.60254244000134</v>
          </cell>
        </row>
      </sheetData>
      <sheetData sheetId="20">
        <row r="7">
          <cell r="C7">
            <v>385506.73937712988</v>
          </cell>
        </row>
      </sheetData>
      <sheetData sheetId="21">
        <row r="9">
          <cell r="C9">
            <v>2.9540973489936371E-2</v>
          </cell>
        </row>
      </sheetData>
      <sheetData sheetId="22">
        <row r="7">
          <cell r="C7">
            <v>315215.05724320671</v>
          </cell>
        </row>
      </sheetData>
      <sheetData sheetId="23">
        <row r="7">
          <cell r="C7">
            <v>42835</v>
          </cell>
        </row>
      </sheetData>
      <sheetData sheetId="24">
        <row r="6">
          <cell r="C6">
            <v>33462</v>
          </cell>
        </row>
      </sheetData>
      <sheetData sheetId="25">
        <row r="6">
          <cell r="C6">
            <v>9141.0587196955767</v>
          </cell>
        </row>
      </sheetData>
      <sheetData sheetId="26">
        <row r="8">
          <cell r="C8">
            <v>9141.0587196955767</v>
          </cell>
        </row>
      </sheetData>
      <sheetData sheetId="27">
        <row r="8">
          <cell r="C8">
            <v>562423.0003989957</v>
          </cell>
        </row>
      </sheetData>
      <sheetData sheetId="28">
        <row r="8">
          <cell r="C8">
            <v>164.95970257475093</v>
          </cell>
        </row>
      </sheetData>
      <sheetData sheetId="29">
        <row r="8">
          <cell r="C8">
            <v>927.60576581813007</v>
          </cell>
        </row>
      </sheetData>
      <sheetData sheetId="30">
        <row r="8">
          <cell r="C8">
            <v>38524.2501626456</v>
          </cell>
        </row>
      </sheetData>
      <sheetData sheetId="31">
        <row r="7">
          <cell r="C7">
            <v>44.542646450892121</v>
          </cell>
        </row>
      </sheetData>
      <sheetData sheetId="32">
        <row r="8">
          <cell r="C8">
            <v>6220.1972731216329</v>
          </cell>
        </row>
      </sheetData>
      <sheetData sheetId="3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 Id="rId2" Type="http://schemas.openxmlformats.org/officeDocument/2006/relationships/drawing" Target="../drawings/drawing10.xml"/>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 Id="rId2" Type="http://schemas.openxmlformats.org/officeDocument/2006/relationships/drawing" Target="../drawings/drawing11.xml"/>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 Id="rId2" Type="http://schemas.openxmlformats.org/officeDocument/2006/relationships/drawing" Target="../drawings/drawing12.xml"/>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 Id="rId2" Type="http://schemas.openxmlformats.org/officeDocument/2006/relationships/drawing" Target="../drawings/drawing13.xml"/>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 Id="rId2" Type="http://schemas.openxmlformats.org/officeDocument/2006/relationships/drawing" Target="../drawings/drawing14.xml"/>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 Id="rId2" Type="http://schemas.openxmlformats.org/officeDocument/2006/relationships/drawing" Target="../drawings/drawing15.xml"/>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 Id="rId2" Type="http://schemas.openxmlformats.org/officeDocument/2006/relationships/drawing" Target="../drawings/drawing16.xml"/>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 Id="rId2" Type="http://schemas.openxmlformats.org/officeDocument/2006/relationships/drawing" Target="../drawings/drawing17.xml"/>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 Id="rId2" Type="http://schemas.openxmlformats.org/officeDocument/2006/relationships/drawing" Target="../drawings/drawing18.xml"/>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 Id="rId2" Type="http://schemas.openxmlformats.org/officeDocument/2006/relationships/drawing" Target="../drawings/drawing19.x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 Id="rId2" Type="http://schemas.openxmlformats.org/officeDocument/2006/relationships/drawing" Target="../drawings/drawing20.xml"/>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 Id="rId2" Type="http://schemas.openxmlformats.org/officeDocument/2006/relationships/drawing" Target="../drawings/drawing21.xml"/>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 Id="rId2" Type="http://schemas.openxmlformats.org/officeDocument/2006/relationships/drawing" Target="../drawings/drawing22.xml"/>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 Id="rId2" Type="http://schemas.openxmlformats.org/officeDocument/2006/relationships/drawing" Target="../drawings/drawing23.xml"/>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 Id="rId2" Type="http://schemas.openxmlformats.org/officeDocument/2006/relationships/drawing" Target="../drawings/drawing24.xml"/>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 Id="rId2" Type="http://schemas.openxmlformats.org/officeDocument/2006/relationships/drawing" Target="../drawings/drawing25.xml"/>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 Id="rId2" Type="http://schemas.openxmlformats.org/officeDocument/2006/relationships/drawing" Target="../drawings/drawing26.xml"/>
</Relationships>

</file>

<file path=xl/worksheets/_rels/sheet27.xml.rels><?xml version="1.0" encoding="UTF-8"?>

<Relationships xmlns="http://schemas.openxmlformats.org/package/2006/relationships">
  <Relationship Id="rId1" Type="http://schemas.openxmlformats.org/officeDocument/2006/relationships/printerSettings" Target="../printerSettings/printerSettings27.bin"/>
  <Relationship Id="rId2" Type="http://schemas.openxmlformats.org/officeDocument/2006/relationships/drawing" Target="../drawings/drawing27.xml"/>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8.bin"/>
  <Relationship Id="rId2" Type="http://schemas.openxmlformats.org/officeDocument/2006/relationships/drawing" Target="../drawings/drawing28.xml"/>
</Relationships>

</file>

<file path=xl/worksheets/_rels/sheet29.xml.rels><?xml version="1.0" encoding="UTF-8"?>

<Relationships xmlns="http://schemas.openxmlformats.org/package/2006/relationships">
  <Relationship Id="rId1" Type="http://schemas.openxmlformats.org/officeDocument/2006/relationships/printerSettings" Target="../printerSettings/printerSettings29.bin"/>
  <Relationship Id="rId2" Type="http://schemas.openxmlformats.org/officeDocument/2006/relationships/drawing" Target="../drawings/drawing29.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30.xml.rels><?xml version="1.0" encoding="UTF-8"?>

<Relationships xmlns="http://schemas.openxmlformats.org/package/2006/relationships">
  <Relationship Id="rId1" Type="http://schemas.openxmlformats.org/officeDocument/2006/relationships/printerSettings" Target="../printerSettings/printerSettings30.bin"/>
  <Relationship Id="rId2" Type="http://schemas.openxmlformats.org/officeDocument/2006/relationships/drawing" Target="../drawings/drawing30.xml"/>
</Relationships>

</file>

<file path=xl/worksheets/_rels/sheet31.xml.rels><?xml version="1.0" encoding="UTF-8"?>

<Relationships xmlns="http://schemas.openxmlformats.org/package/2006/relationships">
  <Relationship Id="rId1" Type="http://schemas.openxmlformats.org/officeDocument/2006/relationships/printerSettings" Target="../printerSettings/printerSettings31.bin"/>
  <Relationship Id="rId2" Type="http://schemas.openxmlformats.org/officeDocument/2006/relationships/drawing" Target="../drawings/drawing31.xml"/>
</Relationships>

</file>

<file path=xl/worksheets/_rels/sheet32.xml.rels><?xml version="1.0" encoding="UTF-8"?>

<Relationships xmlns="http://schemas.openxmlformats.org/package/2006/relationships">
  <Relationship Id="rId1" Type="http://schemas.openxmlformats.org/officeDocument/2006/relationships/printerSettings" Target="../printerSettings/printerSettings32.bin"/>
  <Relationship Id="rId2" Type="http://schemas.openxmlformats.org/officeDocument/2006/relationships/drawing" Target="../drawings/drawing32.xml"/>
</Relationships>

</file>

<file path=xl/worksheets/_rels/sheet33.xml.rels><?xml version="1.0" encoding="UTF-8"?>

<Relationships xmlns="http://schemas.openxmlformats.org/package/2006/relationships">
  <Relationship Id="rId1" Type="http://schemas.openxmlformats.org/officeDocument/2006/relationships/printerSettings" Target="../printerSettings/printerSettings33.bin"/>
  <Relationship Id="rId2" Type="http://schemas.openxmlformats.org/officeDocument/2006/relationships/drawing" Target="../drawings/drawing33.xml"/>
</Relationships>

</file>

<file path=xl/worksheets/_rels/sheet34.xml.rels><?xml version="1.0" encoding="UTF-8"?>

<Relationships xmlns="http://schemas.openxmlformats.org/package/2006/relationships">
  <Relationship Id="rId1" Type="http://schemas.openxmlformats.org/officeDocument/2006/relationships/printerSettings" Target="../printerSettings/printerSettings34.bin"/>
  <Relationship Id="rId2" Type="http://schemas.openxmlformats.org/officeDocument/2006/relationships/drawing" Target="../drawings/drawing34.xml"/>
</Relationships>

</file>

<file path=xl/worksheets/_rels/sheet35.xml.rels><?xml version="1.0" encoding="UTF-8"?>

<Relationships xmlns="http://schemas.openxmlformats.org/package/2006/relationships">
  <Relationship Id="rId1" Type="http://schemas.openxmlformats.org/officeDocument/2006/relationships/printerSettings" Target="../printerSettings/printerSettings35.bin"/>
  <Relationship Id="rId2" Type="http://schemas.openxmlformats.org/officeDocument/2006/relationships/drawing" Target="../drawings/drawing35.x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EF178-6CCA-4801-ADD7-9489CFC3CF99}">
  <sheetPr>
    <tabColor rgb="FF00B0F0"/>
    <pageSetUpPr fitToPage="1"/>
  </sheetPr>
  <dimension ref="B1:Q39"/>
  <sheetViews>
    <sheetView showGridLines="0" tabSelected="1" zoomScale="80" zoomScaleNormal="80" workbookViewId="0">
      <selection activeCell="L19" sqref="L19"/>
    </sheetView>
  </sheetViews>
  <sheetFormatPr baseColWidth="10" defaultRowHeight="12.75" x14ac:dyDescent="0.2"/>
  <cols>
    <col min="1" max="1" width="3.85546875" style="9" customWidth="1"/>
    <col min="2" max="2" width="2.28515625" style="9" customWidth="1"/>
    <col min="3" max="3" width="37.5703125" style="9" customWidth="1"/>
    <col min="4" max="4" width="8.42578125" style="9" customWidth="1"/>
    <col min="5" max="5" width="2.28515625" style="9" customWidth="1"/>
    <col min="6" max="6" width="37.5703125" style="9" customWidth="1"/>
    <col min="7" max="7" width="8.42578125" style="9" customWidth="1"/>
    <col min="8" max="8" width="2.28515625" style="9" customWidth="1"/>
    <col min="9" max="9" width="37.5703125" style="9" customWidth="1"/>
    <col min="10" max="10" width="8.42578125" style="9" customWidth="1"/>
    <col min="11" max="11" width="2.28515625" style="9" customWidth="1"/>
    <col min="12" max="12" width="38.42578125" style="9" customWidth="1"/>
    <col min="13" max="13" width="8.42578125" style="9" customWidth="1"/>
    <col min="14" max="14" width="2.28515625" style="9" customWidth="1"/>
    <col min="15" max="257" width="10.85546875" style="9"/>
    <col min="258" max="258" width="26" style="9" bestFit="1" customWidth="1"/>
    <col min="259" max="260" width="10.85546875" style="9"/>
    <col min="261" max="261" width="28.42578125" style="9" bestFit="1" customWidth="1"/>
    <col min="262" max="513" width="10.85546875" style="9"/>
    <col min="514" max="514" width="26" style="9" bestFit="1" customWidth="1"/>
    <col min="515" max="516" width="10.85546875" style="9"/>
    <col min="517" max="517" width="28.42578125" style="9" bestFit="1" customWidth="1"/>
    <col min="518" max="769" width="10.85546875" style="9"/>
    <col min="770" max="770" width="26" style="9" bestFit="1" customWidth="1"/>
    <col min="771" max="772" width="10.85546875" style="9"/>
    <col min="773" max="773" width="28.42578125" style="9" bestFit="1" customWidth="1"/>
    <col min="774" max="1025" width="10.85546875" style="9"/>
    <col min="1026" max="1026" width="26" style="9" bestFit="1" customWidth="1"/>
    <col min="1027" max="1028" width="10.85546875" style="9"/>
    <col min="1029" max="1029" width="28.42578125" style="9" bestFit="1" customWidth="1"/>
    <col min="1030" max="1281" width="10.85546875" style="9"/>
    <col min="1282" max="1282" width="26" style="9" bestFit="1" customWidth="1"/>
    <col min="1283" max="1284" width="10.85546875" style="9"/>
    <col min="1285" max="1285" width="28.42578125" style="9" bestFit="1" customWidth="1"/>
    <col min="1286" max="1537" width="10.85546875" style="9"/>
    <col min="1538" max="1538" width="26" style="9" bestFit="1" customWidth="1"/>
    <col min="1539" max="1540" width="10.85546875" style="9"/>
    <col min="1541" max="1541" width="28.42578125" style="9" bestFit="1" customWidth="1"/>
    <col min="1542" max="1793" width="10.85546875" style="9"/>
    <col min="1794" max="1794" width="26" style="9" bestFit="1" customWidth="1"/>
    <col min="1795" max="1796" width="10.85546875" style="9"/>
    <col min="1797" max="1797" width="28.42578125" style="9" bestFit="1" customWidth="1"/>
    <col min="1798" max="2049" width="10.85546875" style="9"/>
    <col min="2050" max="2050" width="26" style="9" bestFit="1" customWidth="1"/>
    <col min="2051" max="2052" width="10.85546875" style="9"/>
    <col min="2053" max="2053" width="28.42578125" style="9" bestFit="1" customWidth="1"/>
    <col min="2054" max="2305" width="10.85546875" style="9"/>
    <col min="2306" max="2306" width="26" style="9" bestFit="1" customWidth="1"/>
    <col min="2307" max="2308" width="10.85546875" style="9"/>
    <col min="2309" max="2309" width="28.42578125" style="9" bestFit="1" customWidth="1"/>
    <col min="2310" max="2561" width="10.85546875" style="9"/>
    <col min="2562" max="2562" width="26" style="9" bestFit="1" customWidth="1"/>
    <col min="2563" max="2564" width="10.85546875" style="9"/>
    <col min="2565" max="2565" width="28.42578125" style="9" bestFit="1" customWidth="1"/>
    <col min="2566" max="2817" width="10.85546875" style="9"/>
    <col min="2818" max="2818" width="26" style="9" bestFit="1" customWidth="1"/>
    <col min="2819" max="2820" width="10.85546875" style="9"/>
    <col min="2821" max="2821" width="28.42578125" style="9" bestFit="1" customWidth="1"/>
    <col min="2822" max="3073" width="10.85546875" style="9"/>
    <col min="3074" max="3074" width="26" style="9" bestFit="1" customWidth="1"/>
    <col min="3075" max="3076" width="10.85546875" style="9"/>
    <col min="3077" max="3077" width="28.42578125" style="9" bestFit="1" customWidth="1"/>
    <col min="3078" max="3329" width="10.85546875" style="9"/>
    <col min="3330" max="3330" width="26" style="9" bestFit="1" customWidth="1"/>
    <col min="3331" max="3332" width="10.85546875" style="9"/>
    <col min="3333" max="3333" width="28.42578125" style="9" bestFit="1" customWidth="1"/>
    <col min="3334" max="3585" width="10.85546875" style="9"/>
    <col min="3586" max="3586" width="26" style="9" bestFit="1" customWidth="1"/>
    <col min="3587" max="3588" width="10.85546875" style="9"/>
    <col min="3589" max="3589" width="28.42578125" style="9" bestFit="1" customWidth="1"/>
    <col min="3590" max="3841" width="10.85546875" style="9"/>
    <col min="3842" max="3842" width="26" style="9" bestFit="1" customWidth="1"/>
    <col min="3843" max="3844" width="10.85546875" style="9"/>
    <col min="3845" max="3845" width="28.42578125" style="9" bestFit="1" customWidth="1"/>
    <col min="3846" max="4097" width="10.85546875" style="9"/>
    <col min="4098" max="4098" width="26" style="9" bestFit="1" customWidth="1"/>
    <col min="4099" max="4100" width="10.85546875" style="9"/>
    <col min="4101" max="4101" width="28.42578125" style="9" bestFit="1" customWidth="1"/>
    <col min="4102" max="4353" width="10.85546875" style="9"/>
    <col min="4354" max="4354" width="26" style="9" bestFit="1" customWidth="1"/>
    <col min="4355" max="4356" width="10.85546875" style="9"/>
    <col min="4357" max="4357" width="28.42578125" style="9" bestFit="1" customWidth="1"/>
    <col min="4358" max="4609" width="10.85546875" style="9"/>
    <col min="4610" max="4610" width="26" style="9" bestFit="1" customWidth="1"/>
    <col min="4611" max="4612" width="10.85546875" style="9"/>
    <col min="4613" max="4613" width="28.42578125" style="9" bestFit="1" customWidth="1"/>
    <col min="4614" max="4865" width="10.85546875" style="9"/>
    <col min="4866" max="4866" width="26" style="9" bestFit="1" customWidth="1"/>
    <col min="4867" max="4868" width="10.85546875" style="9"/>
    <col min="4869" max="4869" width="28.42578125" style="9" bestFit="1" customWidth="1"/>
    <col min="4870" max="5121" width="10.85546875" style="9"/>
    <col min="5122" max="5122" width="26" style="9" bestFit="1" customWidth="1"/>
    <col min="5123" max="5124" width="10.85546875" style="9"/>
    <col min="5125" max="5125" width="28.42578125" style="9" bestFit="1" customWidth="1"/>
    <col min="5126" max="5377" width="10.85546875" style="9"/>
    <col min="5378" max="5378" width="26" style="9" bestFit="1" customWidth="1"/>
    <col min="5379" max="5380" width="10.85546875" style="9"/>
    <col min="5381" max="5381" width="28.42578125" style="9" bestFit="1" customWidth="1"/>
    <col min="5382" max="5633" width="10.85546875" style="9"/>
    <col min="5634" max="5634" width="26" style="9" bestFit="1" customWidth="1"/>
    <col min="5635" max="5636" width="10.85546875" style="9"/>
    <col min="5637" max="5637" width="28.42578125" style="9" bestFit="1" customWidth="1"/>
    <col min="5638" max="5889" width="10.85546875" style="9"/>
    <col min="5890" max="5890" width="26" style="9" bestFit="1" customWidth="1"/>
    <col min="5891" max="5892" width="10.85546875" style="9"/>
    <col min="5893" max="5893" width="28.42578125" style="9" bestFit="1" customWidth="1"/>
    <col min="5894" max="6145" width="10.85546875" style="9"/>
    <col min="6146" max="6146" width="26" style="9" bestFit="1" customWidth="1"/>
    <col min="6147" max="6148" width="10.85546875" style="9"/>
    <col min="6149" max="6149" width="28.42578125" style="9" bestFit="1" customWidth="1"/>
    <col min="6150" max="6401" width="10.85546875" style="9"/>
    <col min="6402" max="6402" width="26" style="9" bestFit="1" customWidth="1"/>
    <col min="6403" max="6404" width="10.85546875" style="9"/>
    <col min="6405" max="6405" width="28.42578125" style="9" bestFit="1" customWidth="1"/>
    <col min="6406" max="6657" width="10.85546875" style="9"/>
    <col min="6658" max="6658" width="26" style="9" bestFit="1" customWidth="1"/>
    <col min="6659" max="6660" width="10.85546875" style="9"/>
    <col min="6661" max="6661" width="28.42578125" style="9" bestFit="1" customWidth="1"/>
    <col min="6662" max="6913" width="10.85546875" style="9"/>
    <col min="6914" max="6914" width="26" style="9" bestFit="1" customWidth="1"/>
    <col min="6915" max="6916" width="10.85546875" style="9"/>
    <col min="6917" max="6917" width="28.42578125" style="9" bestFit="1" customWidth="1"/>
    <col min="6918" max="7169" width="10.85546875" style="9"/>
    <col min="7170" max="7170" width="26" style="9" bestFit="1" customWidth="1"/>
    <col min="7171" max="7172" width="10.85546875" style="9"/>
    <col min="7173" max="7173" width="28.42578125" style="9" bestFit="1" customWidth="1"/>
    <col min="7174" max="7425" width="10.85546875" style="9"/>
    <col min="7426" max="7426" width="26" style="9" bestFit="1" customWidth="1"/>
    <col min="7427" max="7428" width="10.85546875" style="9"/>
    <col min="7429" max="7429" width="28.42578125" style="9" bestFit="1" customWidth="1"/>
    <col min="7430" max="7681" width="10.85546875" style="9"/>
    <col min="7682" max="7682" width="26" style="9" bestFit="1" customWidth="1"/>
    <col min="7683" max="7684" width="10.85546875" style="9"/>
    <col min="7685" max="7685" width="28.42578125" style="9" bestFit="1" customWidth="1"/>
    <col min="7686" max="7937" width="10.85546875" style="9"/>
    <col min="7938" max="7938" width="26" style="9" bestFit="1" customWidth="1"/>
    <col min="7939" max="7940" width="10.85546875" style="9"/>
    <col min="7941" max="7941" width="28.42578125" style="9" bestFit="1" customWidth="1"/>
    <col min="7942" max="8193" width="10.85546875" style="9"/>
    <col min="8194" max="8194" width="26" style="9" bestFit="1" customWidth="1"/>
    <col min="8195" max="8196" width="10.85546875" style="9"/>
    <col min="8197" max="8197" width="28.42578125" style="9" bestFit="1" customWidth="1"/>
    <col min="8198" max="8449" width="10.85546875" style="9"/>
    <col min="8450" max="8450" width="26" style="9" bestFit="1" customWidth="1"/>
    <col min="8451" max="8452" width="10.85546875" style="9"/>
    <col min="8453" max="8453" width="28.42578125" style="9" bestFit="1" customWidth="1"/>
    <col min="8454" max="8705" width="10.85546875" style="9"/>
    <col min="8706" max="8706" width="26" style="9" bestFit="1" customWidth="1"/>
    <col min="8707" max="8708" width="10.85546875" style="9"/>
    <col min="8709" max="8709" width="28.42578125" style="9" bestFit="1" customWidth="1"/>
    <col min="8710" max="8961" width="10.85546875" style="9"/>
    <col min="8962" max="8962" width="26" style="9" bestFit="1" customWidth="1"/>
    <col min="8963" max="8964" width="10.85546875" style="9"/>
    <col min="8965" max="8965" width="28.42578125" style="9" bestFit="1" customWidth="1"/>
    <col min="8966" max="9217" width="10.85546875" style="9"/>
    <col min="9218" max="9218" width="26" style="9" bestFit="1" customWidth="1"/>
    <col min="9219" max="9220" width="10.85546875" style="9"/>
    <col min="9221" max="9221" width="28.42578125" style="9" bestFit="1" customWidth="1"/>
    <col min="9222" max="9473" width="10.85546875" style="9"/>
    <col min="9474" max="9474" width="26" style="9" bestFit="1" customWidth="1"/>
    <col min="9475" max="9476" width="10.85546875" style="9"/>
    <col min="9477" max="9477" width="28.42578125" style="9" bestFit="1" customWidth="1"/>
    <col min="9478" max="9729" width="10.85546875" style="9"/>
    <col min="9730" max="9730" width="26" style="9" bestFit="1" customWidth="1"/>
    <col min="9731" max="9732" width="10.85546875" style="9"/>
    <col min="9733" max="9733" width="28.42578125" style="9" bestFit="1" customWidth="1"/>
    <col min="9734" max="9985" width="10.85546875" style="9"/>
    <col min="9986" max="9986" width="26" style="9" bestFit="1" customWidth="1"/>
    <col min="9987" max="9988" width="10.85546875" style="9"/>
    <col min="9989" max="9989" width="28.42578125" style="9" bestFit="1" customWidth="1"/>
    <col min="9990" max="10241" width="10.85546875" style="9"/>
    <col min="10242" max="10242" width="26" style="9" bestFit="1" customWidth="1"/>
    <col min="10243" max="10244" width="10.85546875" style="9"/>
    <col min="10245" max="10245" width="28.42578125" style="9" bestFit="1" customWidth="1"/>
    <col min="10246" max="10497" width="10.85546875" style="9"/>
    <col min="10498" max="10498" width="26" style="9" bestFit="1" customWidth="1"/>
    <col min="10499" max="10500" width="10.85546875" style="9"/>
    <col min="10501" max="10501" width="28.42578125" style="9" bestFit="1" customWidth="1"/>
    <col min="10502" max="10753" width="10.85546875" style="9"/>
    <col min="10754" max="10754" width="26" style="9" bestFit="1" customWidth="1"/>
    <col min="10755" max="10756" width="10.85546875" style="9"/>
    <col min="10757" max="10757" width="28.42578125" style="9" bestFit="1" customWidth="1"/>
    <col min="10758" max="11009" width="10.85546875" style="9"/>
    <col min="11010" max="11010" width="26" style="9" bestFit="1" customWidth="1"/>
    <col min="11011" max="11012" width="10.85546875" style="9"/>
    <col min="11013" max="11013" width="28.42578125" style="9" bestFit="1" customWidth="1"/>
    <col min="11014" max="11265" width="10.85546875" style="9"/>
    <col min="11266" max="11266" width="26" style="9" bestFit="1" customWidth="1"/>
    <col min="11267" max="11268" width="10.85546875" style="9"/>
    <col min="11269" max="11269" width="28.42578125" style="9" bestFit="1" customWidth="1"/>
    <col min="11270" max="11521" width="10.85546875" style="9"/>
    <col min="11522" max="11522" width="26" style="9" bestFit="1" customWidth="1"/>
    <col min="11523" max="11524" width="10.85546875" style="9"/>
    <col min="11525" max="11525" width="28.42578125" style="9" bestFit="1" customWidth="1"/>
    <col min="11526" max="11777" width="10.85546875" style="9"/>
    <col min="11778" max="11778" width="26" style="9" bestFit="1" customWidth="1"/>
    <col min="11779" max="11780" width="10.85546875" style="9"/>
    <col min="11781" max="11781" width="28.42578125" style="9" bestFit="1" customWidth="1"/>
    <col min="11782" max="12033" width="10.85546875" style="9"/>
    <col min="12034" max="12034" width="26" style="9" bestFit="1" customWidth="1"/>
    <col min="12035" max="12036" width="10.85546875" style="9"/>
    <col min="12037" max="12037" width="28.42578125" style="9" bestFit="1" customWidth="1"/>
    <col min="12038" max="12289" width="10.85546875" style="9"/>
    <col min="12290" max="12290" width="26" style="9" bestFit="1" customWidth="1"/>
    <col min="12291" max="12292" width="10.85546875" style="9"/>
    <col min="12293" max="12293" width="28.42578125" style="9" bestFit="1" customWidth="1"/>
    <col min="12294" max="12545" width="10.85546875" style="9"/>
    <col min="12546" max="12546" width="26" style="9" bestFit="1" customWidth="1"/>
    <col min="12547" max="12548" width="10.85546875" style="9"/>
    <col min="12549" max="12549" width="28.42578125" style="9" bestFit="1" customWidth="1"/>
    <col min="12550" max="12801" width="10.85546875" style="9"/>
    <col min="12802" max="12802" width="26" style="9" bestFit="1" customWidth="1"/>
    <col min="12803" max="12804" width="10.85546875" style="9"/>
    <col min="12805" max="12805" width="28.42578125" style="9" bestFit="1" customWidth="1"/>
    <col min="12806" max="13057" width="10.85546875" style="9"/>
    <col min="13058" max="13058" width="26" style="9" bestFit="1" customWidth="1"/>
    <col min="13059" max="13060" width="10.85546875" style="9"/>
    <col min="13061" max="13061" width="28.42578125" style="9" bestFit="1" customWidth="1"/>
    <col min="13062" max="13313" width="10.85546875" style="9"/>
    <col min="13314" max="13314" width="26" style="9" bestFit="1" customWidth="1"/>
    <col min="13315" max="13316" width="10.85546875" style="9"/>
    <col min="13317" max="13317" width="28.42578125" style="9" bestFit="1" customWidth="1"/>
    <col min="13318" max="13569" width="10.85546875" style="9"/>
    <col min="13570" max="13570" width="26" style="9" bestFit="1" customWidth="1"/>
    <col min="13571" max="13572" width="10.85546875" style="9"/>
    <col min="13573" max="13573" width="28.42578125" style="9" bestFit="1" customWidth="1"/>
    <col min="13574" max="13825" width="10.85546875" style="9"/>
    <col min="13826" max="13826" width="26" style="9" bestFit="1" customWidth="1"/>
    <col min="13827" max="13828" width="10.85546875" style="9"/>
    <col min="13829" max="13829" width="28.42578125" style="9" bestFit="1" customWidth="1"/>
    <col min="13830" max="14081" width="10.85546875" style="9"/>
    <col min="14082" max="14082" width="26" style="9" bestFit="1" customWidth="1"/>
    <col min="14083" max="14084" width="10.85546875" style="9"/>
    <col min="14085" max="14085" width="28.42578125" style="9" bestFit="1" customWidth="1"/>
    <col min="14086" max="14337" width="10.85546875" style="9"/>
    <col min="14338" max="14338" width="26" style="9" bestFit="1" customWidth="1"/>
    <col min="14339" max="14340" width="10.85546875" style="9"/>
    <col min="14341" max="14341" width="28.42578125" style="9" bestFit="1" customWidth="1"/>
    <col min="14342" max="14593" width="10.85546875" style="9"/>
    <col min="14594" max="14594" width="26" style="9" bestFit="1" customWidth="1"/>
    <col min="14595" max="14596" width="10.85546875" style="9"/>
    <col min="14597" max="14597" width="28.42578125" style="9" bestFit="1" customWidth="1"/>
    <col min="14598" max="14849" width="10.85546875" style="9"/>
    <col min="14850" max="14850" width="26" style="9" bestFit="1" customWidth="1"/>
    <col min="14851" max="14852" width="10.85546875" style="9"/>
    <col min="14853" max="14853" width="28.42578125" style="9" bestFit="1" customWidth="1"/>
    <col min="14854" max="15105" width="10.85546875" style="9"/>
    <col min="15106" max="15106" width="26" style="9" bestFit="1" customWidth="1"/>
    <col min="15107" max="15108" width="10.85546875" style="9"/>
    <col min="15109" max="15109" width="28.42578125" style="9" bestFit="1" customWidth="1"/>
    <col min="15110" max="15361" width="10.85546875" style="9"/>
    <col min="15362" max="15362" width="26" style="9" bestFit="1" customWidth="1"/>
    <col min="15363" max="15364" width="10.85546875" style="9"/>
    <col min="15365" max="15365" width="28.42578125" style="9" bestFit="1" customWidth="1"/>
    <col min="15366" max="15617" width="10.85546875" style="9"/>
    <col min="15618" max="15618" width="26" style="9" bestFit="1" customWidth="1"/>
    <col min="15619" max="15620" width="10.85546875" style="9"/>
    <col min="15621" max="15621" width="28.42578125" style="9" bestFit="1" customWidth="1"/>
    <col min="15622" max="15873" width="10.85546875" style="9"/>
    <col min="15874" max="15874" width="26" style="9" bestFit="1" customWidth="1"/>
    <col min="15875" max="15876" width="10.85546875" style="9"/>
    <col min="15877" max="15877" width="28.42578125" style="9" bestFit="1" customWidth="1"/>
    <col min="15878" max="16129" width="10.85546875" style="9"/>
    <col min="16130" max="16130" width="26" style="9" bestFit="1" customWidth="1"/>
    <col min="16131" max="16132" width="10.85546875" style="9"/>
    <col min="16133" max="16133" width="28.42578125" style="9" bestFit="1" customWidth="1"/>
    <col min="16134" max="16381" width="10.85546875" style="9"/>
    <col min="16382" max="16384" width="10.85546875" style="9" customWidth="1"/>
  </cols>
  <sheetData>
    <row r="1" spans="2:14" ht="13.5" thickBot="1" x14ac:dyDescent="0.25"/>
    <row r="2" spans="2:14" x14ac:dyDescent="0.2">
      <c r="B2" s="685"/>
      <c r="C2" s="686"/>
      <c r="D2" s="686"/>
      <c r="E2" s="686"/>
      <c r="F2" s="686"/>
      <c r="G2" s="686"/>
      <c r="H2" s="686"/>
      <c r="I2" s="686"/>
      <c r="J2" s="686"/>
      <c r="K2" s="686"/>
      <c r="L2" s="686"/>
      <c r="M2" s="686"/>
      <c r="N2" s="687"/>
    </row>
    <row r="3" spans="2:14" s="52" customFormat="1" ht="31.5" x14ac:dyDescent="0.5">
      <c r="B3" s="155"/>
      <c r="C3" s="688" t="s">
        <v>59</v>
      </c>
      <c r="D3" s="688"/>
      <c r="N3" s="156"/>
    </row>
    <row r="4" spans="2:14" s="151" customFormat="1" ht="23.25" x14ac:dyDescent="0.35">
      <c r="B4" s="157"/>
      <c r="C4" s="689" t="s">
        <v>483</v>
      </c>
      <c r="D4" s="689"/>
      <c r="N4" s="158"/>
    </row>
    <row r="5" spans="2:14" ht="15.75" x14ac:dyDescent="0.25">
      <c r="B5" s="690"/>
      <c r="C5" s="691" t="s">
        <v>24</v>
      </c>
      <c r="D5" s="692"/>
      <c r="N5" s="693"/>
    </row>
    <row r="6" spans="2:14" x14ac:dyDescent="0.2">
      <c r="B6" s="690"/>
      <c r="C6" s="694" t="s">
        <v>9</v>
      </c>
      <c r="D6" s="694"/>
      <c r="N6" s="693"/>
    </row>
    <row r="7" spans="2:14" x14ac:dyDescent="0.2">
      <c r="B7" s="690"/>
      <c r="C7" s="695" t="s">
        <v>21</v>
      </c>
      <c r="D7" s="695"/>
      <c r="N7" s="693"/>
    </row>
    <row r="8" spans="2:14" x14ac:dyDescent="0.2">
      <c r="B8" s="690"/>
      <c r="C8" s="696"/>
      <c r="D8" s="696"/>
      <c r="N8" s="693"/>
    </row>
    <row r="9" spans="2:14" ht="41.25" customHeight="1" x14ac:dyDescent="0.2">
      <c r="B9" s="159"/>
      <c r="C9" s="697" t="s">
        <v>60</v>
      </c>
      <c r="D9" s="698"/>
      <c r="E9" s="699"/>
      <c r="F9" s="700" t="s">
        <v>23</v>
      </c>
      <c r="G9" s="698"/>
      <c r="H9" s="699"/>
      <c r="I9" s="700" t="s">
        <v>61</v>
      </c>
      <c r="J9" s="701"/>
      <c r="K9" s="699"/>
      <c r="L9" s="700" t="s">
        <v>62</v>
      </c>
      <c r="M9" s="701"/>
      <c r="N9" s="177"/>
    </row>
    <row r="10" spans="2:14" ht="18" x14ac:dyDescent="0.25">
      <c r="B10" s="160"/>
      <c r="C10" s="702"/>
      <c r="D10" s="702"/>
      <c r="E10" s="702"/>
      <c r="F10" s="702"/>
      <c r="G10" s="702"/>
      <c r="H10" s="702"/>
      <c r="I10" s="702"/>
      <c r="J10" s="702"/>
      <c r="K10" s="702"/>
      <c r="L10" s="703"/>
      <c r="M10" s="703"/>
      <c r="N10" s="178"/>
    </row>
    <row r="11" spans="2:14" ht="19.5" x14ac:dyDescent="0.3">
      <c r="B11" s="160"/>
      <c r="C11" s="1000" t="s">
        <v>63</v>
      </c>
      <c r="D11" s="1001"/>
      <c r="E11" s="704"/>
      <c r="F11" s="1000" t="s">
        <v>64</v>
      </c>
      <c r="G11" s="1000"/>
      <c r="H11" s="704"/>
      <c r="I11" s="1000" t="s">
        <v>65</v>
      </c>
      <c r="J11" s="1001"/>
      <c r="K11" s="704"/>
      <c r="L11" s="1000" t="s">
        <v>66</v>
      </c>
      <c r="M11" s="1002"/>
      <c r="N11" s="179"/>
    </row>
    <row r="12" spans="2:14" ht="19.5" x14ac:dyDescent="0.3">
      <c r="B12" s="160"/>
      <c r="E12" s="704"/>
      <c r="F12" s="1000" t="s">
        <v>67</v>
      </c>
      <c r="G12" s="1000"/>
      <c r="H12" s="704"/>
      <c r="I12" s="1000" t="s">
        <v>68</v>
      </c>
      <c r="J12" s="1001"/>
      <c r="K12" s="704"/>
      <c r="L12" s="1000" t="s">
        <v>69</v>
      </c>
      <c r="M12" s="1002"/>
      <c r="N12" s="179"/>
    </row>
    <row r="13" spans="2:14" ht="19.5" x14ac:dyDescent="0.3">
      <c r="B13" s="160"/>
      <c r="E13" s="704"/>
      <c r="F13" s="1000" t="s">
        <v>70</v>
      </c>
      <c r="G13" s="1000"/>
      <c r="H13" s="704"/>
      <c r="I13" s="1000" t="s">
        <v>71</v>
      </c>
      <c r="J13" s="1001"/>
      <c r="K13" s="704"/>
      <c r="L13" s="1000" t="s">
        <v>72</v>
      </c>
      <c r="M13" s="1002"/>
      <c r="N13" s="179"/>
    </row>
    <row r="14" spans="2:14" ht="19.5" x14ac:dyDescent="0.3">
      <c r="B14" s="160"/>
      <c r="E14" s="704"/>
      <c r="F14" s="1000" t="s">
        <v>73</v>
      </c>
      <c r="G14" s="1000"/>
      <c r="H14" s="704"/>
      <c r="I14" s="1000" t="s">
        <v>74</v>
      </c>
      <c r="J14" s="1001"/>
      <c r="K14" s="704"/>
      <c r="L14" s="1000" t="s">
        <v>75</v>
      </c>
      <c r="M14" s="1002"/>
      <c r="N14" s="179"/>
    </row>
    <row r="15" spans="2:14" ht="19.5" x14ac:dyDescent="0.3">
      <c r="B15" s="160"/>
      <c r="C15" s="704"/>
      <c r="D15" s="704"/>
      <c r="E15" s="704"/>
      <c r="F15" s="1000" t="s">
        <v>76</v>
      </c>
      <c r="G15" s="1000"/>
      <c r="H15" s="704"/>
      <c r="I15" s="1000" t="s">
        <v>77</v>
      </c>
      <c r="J15" s="1001"/>
      <c r="K15" s="704"/>
      <c r="L15" s="1000" t="s">
        <v>78</v>
      </c>
      <c r="M15" s="1002"/>
      <c r="N15" s="179"/>
    </row>
    <row r="16" spans="2:14" ht="19.5" x14ac:dyDescent="0.3">
      <c r="B16" s="160"/>
      <c r="C16" s="704"/>
      <c r="D16" s="704"/>
      <c r="E16" s="704"/>
      <c r="F16" s="1000" t="s">
        <v>79</v>
      </c>
      <c r="G16" s="1000"/>
      <c r="H16" s="704"/>
      <c r="I16" s="1000" t="s">
        <v>80</v>
      </c>
      <c r="J16" s="1001"/>
      <c r="K16" s="704"/>
      <c r="L16" s="1000" t="s">
        <v>81</v>
      </c>
      <c r="M16" s="1002"/>
      <c r="N16" s="179"/>
    </row>
    <row r="17" spans="2:17" ht="19.5" x14ac:dyDescent="0.3">
      <c r="B17" s="160"/>
      <c r="C17" s="1003"/>
      <c r="D17" s="704"/>
      <c r="E17" s="704"/>
      <c r="F17" s="1000" t="s">
        <v>82</v>
      </c>
      <c r="G17" s="1000"/>
      <c r="H17" s="704"/>
      <c r="I17" s="1000" t="s">
        <v>83</v>
      </c>
      <c r="J17" s="1001"/>
      <c r="K17" s="704"/>
      <c r="L17" s="1000" t="s">
        <v>484</v>
      </c>
      <c r="M17" s="1002"/>
      <c r="N17" s="179"/>
    </row>
    <row r="18" spans="2:17" ht="19.5" x14ac:dyDescent="0.3">
      <c r="B18" s="160"/>
      <c r="C18" s="1003"/>
      <c r="D18" s="704"/>
      <c r="E18" s="704"/>
      <c r="F18" s="1000" t="s">
        <v>84</v>
      </c>
      <c r="G18" s="1000"/>
      <c r="H18" s="704"/>
      <c r="I18" s="1000" t="s">
        <v>85</v>
      </c>
      <c r="J18" s="1001"/>
      <c r="K18" s="704"/>
      <c r="L18" s="1000" t="s">
        <v>485</v>
      </c>
      <c r="M18" s="1002"/>
      <c r="N18" s="179"/>
    </row>
    <row r="19" spans="2:17" ht="19.5" x14ac:dyDescent="0.3">
      <c r="B19" s="160"/>
      <c r="C19" s="1003"/>
      <c r="D19" s="704"/>
      <c r="E19" s="704"/>
      <c r="F19" s="1000" t="s">
        <v>86</v>
      </c>
      <c r="G19" s="1000"/>
      <c r="H19" s="704"/>
      <c r="I19" s="705"/>
      <c r="J19" s="704"/>
      <c r="K19" s="704"/>
      <c r="L19" s="705"/>
      <c r="M19" s="1002"/>
      <c r="N19" s="179"/>
    </row>
    <row r="20" spans="2:17" ht="19.5" x14ac:dyDescent="0.3">
      <c r="B20" s="160"/>
      <c r="C20" s="704"/>
      <c r="D20" s="704"/>
      <c r="E20" s="704"/>
      <c r="F20" s="1000" t="s">
        <v>87</v>
      </c>
      <c r="G20" s="1000"/>
      <c r="H20" s="704"/>
      <c r="I20" s="705"/>
      <c r="J20" s="704"/>
      <c r="K20" s="704"/>
      <c r="L20" s="705"/>
      <c r="M20" s="705"/>
      <c r="N20" s="179"/>
    </row>
    <row r="21" spans="2:17" ht="19.5" x14ac:dyDescent="0.3">
      <c r="B21" s="160"/>
      <c r="C21" s="704"/>
      <c r="D21" s="704"/>
      <c r="E21" s="704"/>
      <c r="F21" s="1000" t="s">
        <v>88</v>
      </c>
      <c r="G21" s="1000"/>
      <c r="H21" s="704"/>
      <c r="I21" s="704"/>
      <c r="J21" s="704"/>
      <c r="K21" s="704"/>
      <c r="L21" s="705"/>
      <c r="M21" s="705"/>
      <c r="N21" s="179"/>
    </row>
    <row r="22" spans="2:17" ht="19.5" x14ac:dyDescent="0.3">
      <c r="B22" s="160"/>
      <c r="C22" s="704"/>
      <c r="D22" s="704"/>
      <c r="E22" s="704"/>
      <c r="F22" s="1000" t="s">
        <v>89</v>
      </c>
      <c r="G22" s="1000"/>
      <c r="H22" s="704"/>
      <c r="I22" s="704"/>
      <c r="J22" s="704"/>
      <c r="K22" s="704"/>
      <c r="L22" s="705"/>
      <c r="M22" s="705"/>
      <c r="N22" s="179"/>
    </row>
    <row r="23" spans="2:17" ht="19.5" x14ac:dyDescent="0.3">
      <c r="B23" s="160"/>
      <c r="C23" s="704"/>
      <c r="D23" s="704"/>
      <c r="E23" s="704"/>
      <c r="F23" s="1000" t="s">
        <v>90</v>
      </c>
      <c r="G23" s="1000"/>
      <c r="H23" s="704"/>
      <c r="I23" s="704"/>
      <c r="J23" s="704"/>
      <c r="K23" s="704"/>
      <c r="L23" s="704"/>
      <c r="M23" s="705"/>
      <c r="N23" s="179"/>
      <c r="P23" s="173"/>
      <c r="Q23" s="152"/>
    </row>
    <row r="24" spans="2:17" ht="19.5" x14ac:dyDescent="0.3">
      <c r="B24" s="160"/>
      <c r="C24" s="704"/>
      <c r="D24" s="704"/>
      <c r="E24" s="704"/>
      <c r="F24" s="1000" t="s">
        <v>91</v>
      </c>
      <c r="G24" s="1000"/>
      <c r="H24" s="704"/>
      <c r="I24" s="704"/>
      <c r="J24" s="704"/>
      <c r="K24" s="704"/>
      <c r="L24" s="704"/>
      <c r="M24" s="704"/>
      <c r="N24" s="180"/>
      <c r="Q24" s="706"/>
    </row>
    <row r="25" spans="2:17" ht="19.5" x14ac:dyDescent="0.3">
      <c r="B25" s="160"/>
      <c r="C25" s="704"/>
      <c r="D25" s="704"/>
      <c r="E25" s="704"/>
      <c r="F25" s="1000" t="s">
        <v>92</v>
      </c>
      <c r="G25" s="1000"/>
      <c r="H25" s="704"/>
      <c r="I25" s="704"/>
      <c r="J25" s="704"/>
      <c r="K25" s="704"/>
      <c r="L25" s="704"/>
      <c r="M25" s="704"/>
      <c r="N25" s="180"/>
      <c r="Q25" s="153"/>
    </row>
    <row r="26" spans="2:17" ht="24.75" thickBot="1" x14ac:dyDescent="0.5">
      <c r="B26" s="161"/>
      <c r="C26" s="162"/>
      <c r="D26" s="162"/>
      <c r="E26" s="162"/>
      <c r="F26" s="468"/>
      <c r="G26" s="162"/>
      <c r="H26" s="162"/>
      <c r="I26" s="162"/>
      <c r="J26" s="162"/>
      <c r="K26" s="162"/>
      <c r="L26" s="162"/>
      <c r="M26" s="162"/>
      <c r="N26" s="181"/>
    </row>
    <row r="27" spans="2:17" ht="12.75" customHeight="1" x14ac:dyDescent="0.45">
      <c r="B27" s="154"/>
      <c r="C27" s="707"/>
      <c r="D27" s="707"/>
      <c r="E27" s="707"/>
      <c r="F27" s="708"/>
      <c r="G27" s="707"/>
      <c r="H27" s="707"/>
      <c r="I27" s="707"/>
      <c r="J27" s="707"/>
      <c r="K27" s="707"/>
      <c r="L27" s="707"/>
      <c r="M27" s="707"/>
      <c r="N27" s="709"/>
    </row>
    <row r="28" spans="2:17" ht="24" x14ac:dyDescent="0.45">
      <c r="B28" s="163"/>
      <c r="C28" s="710"/>
      <c r="D28" s="164"/>
      <c r="E28" s="164"/>
      <c r="F28" s="469"/>
      <c r="G28" s="164"/>
      <c r="H28" s="164"/>
      <c r="I28" s="164"/>
      <c r="J28" s="164"/>
      <c r="K28" s="164"/>
      <c r="L28" s="165"/>
      <c r="M28" s="164"/>
      <c r="N28" s="164"/>
    </row>
    <row r="29" spans="2:17" ht="14.25" x14ac:dyDescent="0.25">
      <c r="B29" s="163"/>
      <c r="C29" s="164"/>
      <c r="D29" s="164"/>
      <c r="E29" s="164"/>
      <c r="F29" s="164"/>
      <c r="G29" s="164"/>
      <c r="H29" s="164"/>
      <c r="I29" s="164"/>
      <c r="J29" s="164"/>
      <c r="K29" s="164"/>
      <c r="L29" s="165"/>
      <c r="M29" s="164"/>
      <c r="N29" s="164"/>
    </row>
    <row r="30" spans="2:17" ht="18.75" x14ac:dyDescent="0.3">
      <c r="B30" s="163"/>
      <c r="C30" s="166" t="s">
        <v>93</v>
      </c>
      <c r="D30" s="710"/>
      <c r="E30" s="710"/>
      <c r="F30" s="710"/>
      <c r="G30" s="710"/>
      <c r="H30" s="710"/>
      <c r="I30" s="710"/>
      <c r="J30" s="710"/>
      <c r="K30" s="710"/>
      <c r="L30" s="166" t="s">
        <v>94</v>
      </c>
      <c r="M30" s="710"/>
      <c r="N30" s="710"/>
    </row>
    <row r="31" spans="2:17" x14ac:dyDescent="0.2">
      <c r="B31" s="163"/>
      <c r="C31" s="710"/>
      <c r="D31" s="710"/>
      <c r="E31" s="710"/>
      <c r="F31" s="710"/>
      <c r="G31" s="710"/>
      <c r="H31" s="710"/>
      <c r="I31" s="710"/>
      <c r="J31" s="710"/>
      <c r="K31" s="710"/>
      <c r="L31" s="163"/>
      <c r="M31" s="710"/>
      <c r="N31" s="710"/>
    </row>
    <row r="32" spans="2:17" x14ac:dyDescent="0.2">
      <c r="B32" s="163"/>
      <c r="C32" s="710"/>
      <c r="D32" s="710"/>
      <c r="E32" s="710"/>
      <c r="F32" s="710"/>
      <c r="G32" s="710"/>
      <c r="H32" s="710"/>
      <c r="I32" s="710"/>
      <c r="J32" s="710"/>
      <c r="K32" s="710"/>
      <c r="L32" s="163"/>
      <c r="M32" s="710"/>
      <c r="N32" s="710"/>
    </row>
    <row r="33" spans="2:14" x14ac:dyDescent="0.2">
      <c r="B33" s="163"/>
      <c r="C33" s="710"/>
      <c r="D33" s="710"/>
      <c r="E33" s="710"/>
      <c r="F33" s="710"/>
      <c r="G33" s="710"/>
      <c r="H33" s="710"/>
      <c r="I33" s="710"/>
      <c r="J33" s="710"/>
      <c r="K33" s="710"/>
      <c r="L33" s="163"/>
      <c r="M33" s="710"/>
      <c r="N33" s="710"/>
    </row>
    <row r="34" spans="2:14" x14ac:dyDescent="0.2">
      <c r="B34" s="154"/>
      <c r="N34" s="154"/>
    </row>
    <row r="35" spans="2:14" x14ac:dyDescent="0.2">
      <c r="B35" s="154"/>
      <c r="N35" s="154"/>
    </row>
    <row r="36" spans="2:14" x14ac:dyDescent="0.2">
      <c r="B36" s="154"/>
      <c r="N36" s="154"/>
    </row>
    <row r="37" spans="2:14" x14ac:dyDescent="0.2">
      <c r="B37" s="154"/>
      <c r="N37" s="154"/>
    </row>
    <row r="38" spans="2:14" x14ac:dyDescent="0.2">
      <c r="B38" s="154"/>
      <c r="N38" s="154"/>
    </row>
    <row r="39" spans="2:14" x14ac:dyDescent="0.2">
      <c r="B39" s="154"/>
      <c r="N39" s="154"/>
    </row>
  </sheetData>
  <hyperlinks>
    <hyperlink ref="C6" r:id="rId1" xr:uid="{1F7048BF-CD3C-484D-BCC5-59BC64735932}"/>
    <hyperlink ref="F25" location="'2.15 Revenues reconciliations'!A1" display="2.15 Revenues reconciliation" xr:uid="{30B1C26F-25DC-4BBD-850D-76E28DE9645D}"/>
    <hyperlink ref="C11" location="'1.1 Key Figures'!A1" display="1.1 Key Figures" xr:uid="{B929B3EA-1AF3-4168-88B3-A88BD98D5A6B}"/>
    <hyperlink ref="F11" location="'2.1 P&amp;L (annual)'!A1" display="2.1 P&amp;L (annual)" xr:uid="{5D807FE4-3BC3-46A7-B48E-9E597D95346F}"/>
    <hyperlink ref="F13" location="'2.3 Return on avg. total assets'!A1" display="2.3   Return on average total assets" xr:uid="{F8527757-AF8C-4652-8677-5F3669B6A770}"/>
    <hyperlink ref="F14" location="'2.4 Yields and Costs'!A1" display="2.4   Yields and Costs" xr:uid="{9E4CC914-245B-419C-A4C9-75A54C241CFB}"/>
    <hyperlink ref="F15" location="'2.5 Revenues from services'!A1" display="2.5   Revenues from services" xr:uid="{74C15D2B-C5A4-4D01-8874-9F34837F81F6}"/>
    <hyperlink ref="F20" location="'2.10 Trading income'!A1" display="2.10 Trading income" xr:uid="{31DBF2D9-1C95-4B6D-ADE3-2172D6115096}"/>
    <hyperlink ref="F21" location="'2.11 Other op. income &amp; exp.'!A1" display="2.11 Other operating income &amp; exp." xr:uid="{43B3FEA5-7E21-4045-BB72-B546C43DF858}"/>
    <hyperlink ref="F22" location="'2.12 Operating expenses'!A1" display="2.12 Operating expenses" xr:uid="{BD1515AD-B0AE-46A7-AA48-F69A9E70F03A}"/>
    <hyperlink ref="F23" location="'2.13 Impairment losses'!A1" display="2.13 Impairment losses" xr:uid="{7266FA39-1927-4EF1-BBA8-0CCD9E2A24EA}"/>
    <hyperlink ref="F24" location="'2.14 Gains_Losses on disposals '!A1" display="2.14 Gains/Losses on disposal of assets" xr:uid="{F2841FB2-190E-449F-88DA-686E9BEB9FC3}"/>
    <hyperlink ref="I11" location="'3.1 Balance sheet'!A1" display="2.1 Balance sheet" xr:uid="{1466E67A-D954-489D-A6CC-76D394FE1EB6}"/>
    <hyperlink ref="I12" location="'3.2 Customer Loans'!A1" display="2.2 Customer Loans" xr:uid="{6EDC3137-3E08-43BA-9A9E-2DBEF8FB94A0}"/>
    <hyperlink ref="I13" location="'3.3 Customer Funds'!A1" display="3.3   Customer Funds" xr:uid="{F0939434-7296-4B2B-901A-BB784FD93DE1}"/>
    <hyperlink ref="I14" location="'3.4 Asset quality'!A1" display="3.4   Asset quality" xr:uid="{3203A61F-3777-4FC1-AF9F-AAD3D05ECDAA}"/>
    <hyperlink ref="I15" location="'3.5 IFRS9 Stages'!A1" display="3.5   IFRS9 Stages" xr:uid="{4B304085-6D22-45C0-8B36-279D4D06D97D}"/>
    <hyperlink ref="I16" location="'3.6 Residential mortgages LtV'!A1" display="3.6   Residential mortgages LtV" xr:uid="{40CF1245-1128-4CCB-8D6A-2AFCA9FA7296}"/>
    <hyperlink ref="I17" location="'3.7 Solvency'!A1" display="3.7   Solvency" xr:uid="{E241B5CC-8199-4281-9520-22C2776BB79C}"/>
    <hyperlink ref="L11" location="'4.1 Segment P&amp;L (annual)'!A1" display="4.1 Segment P&amp;L" xr:uid="{B5D05858-34DC-4AD3-B452-DDE7FE96C8E8}"/>
    <hyperlink ref="L12" location="'4.2 Bancassurance P&amp;L'!A1" display="4.2 Banking &amp; insur P&amp;L" xr:uid="{18F4746E-C87F-4C9A-9EFD-445768109F98}"/>
    <hyperlink ref="L13" location="'4.3 Bancassurance balance sheet'!A1" display="4.3 Banking &amp; insur BS" xr:uid="{9A1537B6-A4B4-4497-BE85-5BAA6FE020B9}"/>
    <hyperlink ref="L14" location="'4.4 Insurance P&amp;L'!A1" display="4.4 Insurance P&amp;L" xr:uid="{4DC1D4A3-9297-4027-ABD7-A018A6022CD6}"/>
    <hyperlink ref="L15" location="'4.5 BPI P&amp;L'!A1" display="4.5 BPI P&amp;L" xr:uid="{22F86658-A828-45D7-B0CD-40A0AE46C4A9}"/>
    <hyperlink ref="L16" location="'4.6 BPI Balance Sheet'!A1" display="4.6 BPI BS" xr:uid="{5FD84E8B-EEF7-4A38-853F-47F1D8157FF2}"/>
    <hyperlink ref="L17" location="'4.7 Corporate Center P&amp;L'!A1" display="4.7 Corporate Center P&amp;L" xr:uid="{3A6AB8F4-E57B-4A60-B424-D3749DC55795}"/>
    <hyperlink ref="L18" location="'4.8 Corporate Center Bal. Sheet'!A1" display="4.8 Corporate Center BS" xr:uid="{9E4A7ABF-D9A3-483E-9698-0EEA5493DCE9}"/>
    <hyperlink ref="F12" location="'2.2 P&amp;L (quarterly)'!A1" display="2.2 P&amp;L (quarterly)" xr:uid="{8ED580FC-DC7A-4960-9303-9AB055CB35B4}"/>
    <hyperlink ref="F19" location="'2.9 Income from investments'!A1" display="2.9 Income from investments" xr:uid="{10CBD3E8-4EAD-4C78-80A7-EE9F90320A84}"/>
    <hyperlink ref="F17" location="'2.7 Protection insurance revenu'!A1" display="2.7   Protection insurance revenues" xr:uid="{10A82F84-BA59-46D1-A17B-01A3CA7EE907}"/>
    <hyperlink ref="F18" location="'2.8 Banking fees'!A1" display="2.8 Banking fees" xr:uid="{1E651D6C-4A8F-466E-A412-297614B630C4}"/>
    <hyperlink ref="I18" location="'3.8 Liquidity'!A1" display="3.8   Liquidity and financing structure" xr:uid="{DAD80F0C-DAA8-450C-968D-963D16825A62}"/>
    <hyperlink ref="C30" location="Disclaimer!A1" display="                    DISCLAIMER" xr:uid="{5CC4B56D-D793-4A9B-9076-94059A2DD8AC}"/>
    <hyperlink ref="L30" location="Notes!A1" display="                                      NOTES" xr:uid="{FE46552F-88C3-4796-B939-E381AF3FCBC3}"/>
    <hyperlink ref="F16" location="'2.6 Wealth management revenues'!A1" display="2.6   Wealth management revenues" xr:uid="{504FCCED-258E-4B1E-8A20-09F6D9A2B01D}"/>
  </hyperlinks>
  <pageMargins left="0.70866141732283472" right="0.70866141732283472" top="0.74803149606299213" bottom="0.74803149606299213" header="0.31496062992125984" footer="0.31496062992125984"/>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theme="8" tint="0.59999389629810485"/>
    <pageSetUpPr fitToPage="1"/>
  </sheetPr>
  <dimension ref="A1:S34"/>
  <sheetViews>
    <sheetView showGridLines="0" zoomScale="60" zoomScaleNormal="60" workbookViewId="0">
      <selection activeCell="B1" sqref="B1"/>
    </sheetView>
  </sheetViews>
  <sheetFormatPr baseColWidth="10" defaultColWidth="11.42578125" defaultRowHeight="15" x14ac:dyDescent="0.25"/>
  <cols>
    <col min="1" max="1" width="2.5703125" style="15" customWidth="1"/>
    <col min="2" max="2" width="115.5703125" style="525" customWidth="1"/>
    <col min="3" max="10" width="17.5703125" style="525" customWidth="1"/>
    <col min="11" max="13" width="11.42578125" style="525"/>
    <col min="14" max="14" width="1.42578125" style="525" customWidth="1"/>
    <col min="15" max="18" width="11.42578125" style="525"/>
    <col min="19" max="19" width="1.140625" style="525" customWidth="1"/>
    <col min="20" max="23" width="11.42578125" style="525"/>
    <col min="24" max="24" width="2.140625" style="525" customWidth="1"/>
    <col min="25" max="28" width="11.42578125" style="525"/>
    <col min="29" max="29" width="1.42578125" style="525" customWidth="1"/>
    <col min="30" max="33" width="11.42578125" style="525"/>
    <col min="34" max="34" width="1" style="525" customWidth="1"/>
    <col min="35" max="38" width="11.42578125" style="525"/>
    <col min="39" max="39" width="1.42578125" style="525" customWidth="1"/>
    <col min="40" max="43" width="11.42578125" style="525"/>
    <col min="44" max="44" width="1.140625" style="525" customWidth="1"/>
    <col min="45" max="16384" width="11.42578125" style="525"/>
  </cols>
  <sheetData>
    <row r="1" spans="1:19" s="6" customFormat="1" ht="49.5" customHeight="1" x14ac:dyDescent="0.35">
      <c r="C1" s="129"/>
      <c r="D1" s="129"/>
      <c r="E1" s="129"/>
      <c r="F1" s="129"/>
      <c r="G1" s="129" t="s">
        <v>5</v>
      </c>
      <c r="H1" s="129"/>
      <c r="I1" s="129"/>
      <c r="J1" s="129"/>
    </row>
    <row r="2" spans="1:19" s="60" customFormat="1" ht="56.1" customHeight="1" x14ac:dyDescent="0.5">
      <c r="B2" s="363" t="s">
        <v>228</v>
      </c>
    </row>
    <row r="3" spans="1:19" s="1" customFormat="1" x14ac:dyDescent="0.25">
      <c r="B3" s="372"/>
    </row>
    <row r="4" spans="1:19" s="1" customFormat="1" ht="3" customHeight="1" x14ac:dyDescent="0.3">
      <c r="A4" s="15"/>
      <c r="B4" s="366"/>
      <c r="C4" s="366"/>
      <c r="D4" s="366"/>
      <c r="E4" s="366"/>
      <c r="F4" s="366"/>
      <c r="G4" s="366"/>
      <c r="H4" s="366"/>
      <c r="I4" s="366"/>
      <c r="J4" s="366"/>
    </row>
    <row r="5" spans="1:19" s="42" customFormat="1" ht="18" customHeight="1" x14ac:dyDescent="0.3">
      <c r="A5" s="15"/>
      <c r="B5" s="41"/>
      <c r="C5" s="1053" t="s">
        <v>423</v>
      </c>
      <c r="D5" s="1053" t="s">
        <v>424</v>
      </c>
      <c r="E5" s="1053" t="s">
        <v>472</v>
      </c>
      <c r="F5" s="1033" t="s">
        <v>209</v>
      </c>
      <c r="G5" s="1033" t="s">
        <v>210</v>
      </c>
      <c r="H5" s="1033" t="s">
        <v>211</v>
      </c>
      <c r="I5" s="1033" t="s">
        <v>212</v>
      </c>
      <c r="J5" s="1033" t="s">
        <v>213</v>
      </c>
    </row>
    <row r="6" spans="1:19" s="538" customFormat="1" ht="18" customHeight="1" thickBot="1" x14ac:dyDescent="0.3">
      <c r="A6" s="15"/>
      <c r="B6" s="1010" t="s">
        <v>25</v>
      </c>
      <c r="C6" s="1054"/>
      <c r="D6" s="1054"/>
      <c r="E6" s="1054"/>
      <c r="F6" s="1041"/>
      <c r="G6" s="1041"/>
      <c r="H6" s="1041"/>
      <c r="I6" s="1041"/>
      <c r="J6" s="1041"/>
      <c r="K6" s="17"/>
      <c r="L6" s="15"/>
      <c r="M6" s="15"/>
      <c r="N6" s="15"/>
      <c r="O6" s="15"/>
      <c r="P6" s="15"/>
      <c r="Q6" s="15"/>
      <c r="R6" s="15"/>
    </row>
    <row r="7" spans="1:19" s="4" customFormat="1" ht="18.600000000000001" customHeight="1" x14ac:dyDescent="0.5">
      <c r="A7" s="15"/>
      <c r="B7" s="128" t="s">
        <v>229</v>
      </c>
      <c r="C7" s="881">
        <v>367.85593718999996</v>
      </c>
      <c r="D7" s="878">
        <v>320.60561474999997</v>
      </c>
      <c r="E7" s="532">
        <f>+((C7-D7)/D7)*100</f>
        <v>14.737833732838579</v>
      </c>
      <c r="F7" s="881">
        <v>184.36850066999995</v>
      </c>
      <c r="G7" s="878">
        <v>183.48743652000002</v>
      </c>
      <c r="H7" s="878">
        <v>186.14802902000002</v>
      </c>
      <c r="I7" s="878">
        <v>191.27695821000009</v>
      </c>
      <c r="J7" s="878">
        <v>160.64349816999993</v>
      </c>
      <c r="K7" s="17"/>
      <c r="L7" s="60"/>
      <c r="M7" s="60"/>
      <c r="N7" s="15"/>
      <c r="O7" s="453"/>
      <c r="P7" s="453"/>
      <c r="Q7" s="15"/>
      <c r="R7" s="15"/>
      <c r="S7" s="15"/>
    </row>
    <row r="8" spans="1:19" s="4" customFormat="1" ht="18.600000000000001" customHeight="1" x14ac:dyDescent="0.5">
      <c r="A8" s="15"/>
      <c r="B8" s="128" t="s">
        <v>230</v>
      </c>
      <c r="C8" s="882">
        <v>210.9846263</v>
      </c>
      <c r="D8" s="879">
        <v>199.90057636</v>
      </c>
      <c r="E8" s="534">
        <f t="shared" ref="E8:E9" si="0">+((C8-D8)/D8)*100</f>
        <v>5.5447813817398846</v>
      </c>
      <c r="F8" s="882">
        <v>112.51991438</v>
      </c>
      <c r="G8" s="879">
        <v>98.464711919999999</v>
      </c>
      <c r="H8" s="879">
        <v>100.41739725999999</v>
      </c>
      <c r="I8" s="879">
        <v>94.150133040000028</v>
      </c>
      <c r="J8" s="879">
        <v>96.012033350000024</v>
      </c>
      <c r="K8" s="17"/>
      <c r="L8" s="60"/>
      <c r="M8" s="60"/>
      <c r="N8" s="15"/>
      <c r="O8" s="15"/>
      <c r="P8" s="15"/>
      <c r="Q8" s="15"/>
      <c r="R8" s="15"/>
      <c r="S8" s="15"/>
    </row>
    <row r="9" spans="1:19" ht="18.600000000000001" customHeight="1" x14ac:dyDescent="0.5">
      <c r="B9" s="243" t="s">
        <v>176</v>
      </c>
      <c r="C9" s="883">
        <v>578.84056349000002</v>
      </c>
      <c r="D9" s="880">
        <v>520.50619110999992</v>
      </c>
      <c r="E9" s="537">
        <f t="shared" si="0"/>
        <v>11.207238910184673</v>
      </c>
      <c r="F9" s="883">
        <v>296.88841504999994</v>
      </c>
      <c r="G9" s="880">
        <v>281.95214844000003</v>
      </c>
      <c r="H9" s="880">
        <v>286.56542628</v>
      </c>
      <c r="I9" s="880">
        <v>285.4270912500001</v>
      </c>
      <c r="J9" s="880">
        <v>256.65553151999995</v>
      </c>
      <c r="K9" s="17"/>
      <c r="L9" s="60"/>
      <c r="M9" s="60"/>
      <c r="N9" s="15"/>
      <c r="O9" s="15"/>
      <c r="P9" s="15"/>
      <c r="Q9" s="15"/>
      <c r="R9" s="15"/>
      <c r="S9" s="15"/>
    </row>
    <row r="10" spans="1:19" s="538" customFormat="1" ht="3" customHeight="1" x14ac:dyDescent="0.3">
      <c r="A10" s="15"/>
      <c r="B10" s="204"/>
      <c r="C10" s="204"/>
      <c r="D10" s="204"/>
      <c r="E10" s="204"/>
      <c r="F10" s="204"/>
      <c r="G10" s="204"/>
      <c r="H10" s="204"/>
      <c r="I10" s="204"/>
      <c r="J10" s="204"/>
      <c r="K10" s="17"/>
      <c r="L10" s="453"/>
      <c r="M10" s="15"/>
      <c r="N10" s="15"/>
      <c r="O10" s="15"/>
      <c r="P10" s="15"/>
      <c r="Q10" s="15"/>
      <c r="R10" s="15"/>
    </row>
    <row r="11" spans="1:19" x14ac:dyDescent="0.25">
      <c r="B11" s="17"/>
      <c r="C11" s="17"/>
      <c r="D11" s="17"/>
      <c r="E11" s="17"/>
      <c r="F11" s="17"/>
      <c r="G11" s="17"/>
      <c r="H11" s="17"/>
      <c r="I11" s="17"/>
      <c r="J11" s="17"/>
      <c r="K11" s="17"/>
      <c r="L11" s="15"/>
      <c r="M11" s="15"/>
      <c r="N11" s="15"/>
      <c r="O11" s="15"/>
      <c r="P11" s="15"/>
      <c r="Q11" s="15"/>
      <c r="R11" s="15"/>
      <c r="S11" s="15"/>
    </row>
    <row r="21" spans="2:2" x14ac:dyDescent="0.25">
      <c r="B21" s="452"/>
    </row>
    <row r="22" spans="2:2" x14ac:dyDescent="0.25">
      <c r="B22" s="452"/>
    </row>
    <row r="23" spans="2:2" x14ac:dyDescent="0.25">
      <c r="B23" s="452"/>
    </row>
    <row r="24" spans="2:2" x14ac:dyDescent="0.25">
      <c r="B24" s="452"/>
    </row>
    <row r="25" spans="2:2" x14ac:dyDescent="0.25">
      <c r="B25" s="452"/>
    </row>
    <row r="26" spans="2:2" x14ac:dyDescent="0.25">
      <c r="B26" s="452"/>
    </row>
    <row r="27" spans="2:2" x14ac:dyDescent="0.25">
      <c r="B27" s="15"/>
    </row>
    <row r="28" spans="2:2" x14ac:dyDescent="0.25">
      <c r="B28" s="452"/>
    </row>
    <row r="29" spans="2:2" x14ac:dyDescent="0.25">
      <c r="B29" s="452"/>
    </row>
    <row r="30" spans="2:2" x14ac:dyDescent="0.25">
      <c r="B30" s="452"/>
    </row>
    <row r="31" spans="2:2" x14ac:dyDescent="0.25">
      <c r="B31" s="15"/>
    </row>
    <row r="32" spans="2:2" x14ac:dyDescent="0.25">
      <c r="B32" s="452"/>
    </row>
    <row r="33" spans="2:2" x14ac:dyDescent="0.25">
      <c r="B33" s="452"/>
    </row>
    <row r="34" spans="2:2" x14ac:dyDescent="0.25">
      <c r="B34" s="452"/>
    </row>
  </sheetData>
  <mergeCells count="8">
    <mergeCell ref="J5:J6"/>
    <mergeCell ref="H5:H6"/>
    <mergeCell ref="I5:I6"/>
    <mergeCell ref="C5:C6"/>
    <mergeCell ref="D5:D6"/>
    <mergeCell ref="E5:E6"/>
    <mergeCell ref="F5:F6"/>
    <mergeCell ref="G5:G6"/>
  </mergeCells>
  <phoneticPr fontId="94" type="noConversion"/>
  <conditionalFormatting sqref="E2 E10:E65351">
    <cfRule type="cellIs" dxfId="5" priority="3" stopIfTrue="1" operator="notEqual">
      <formula>0</formula>
    </cfRule>
  </conditionalFormatting>
  <pageMargins left="0.70866141732283472" right="0.70866141732283472" top="0.74803149606299213" bottom="0.74803149606299213" header="0.31496062992125984" footer="0.31496062992125984"/>
  <pageSetup paperSize="9" scale="90" orientation="landscape" horizontalDpi="4294967294"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2F24C-E4D5-4550-BE88-F7344436A436}">
  <sheetPr>
    <tabColor theme="8" tint="0.59999389629810485"/>
    <pageSetUpPr fitToPage="1"/>
  </sheetPr>
  <dimension ref="A1:S37"/>
  <sheetViews>
    <sheetView showGridLines="0" zoomScale="60" zoomScaleNormal="60" workbookViewId="0">
      <selection activeCell="B1" sqref="B1"/>
    </sheetView>
  </sheetViews>
  <sheetFormatPr baseColWidth="10" defaultColWidth="11.42578125" defaultRowHeight="15" x14ac:dyDescent="0.25"/>
  <cols>
    <col min="1" max="1" width="2.5703125" style="15" customWidth="1"/>
    <col min="2" max="2" width="115.5703125" style="525" customWidth="1"/>
    <col min="3" max="10" width="17.5703125" style="525" customWidth="1"/>
    <col min="11" max="13" width="11.42578125" style="525"/>
    <col min="14" max="14" width="1.42578125" style="525" customWidth="1"/>
    <col min="15" max="18" width="11.42578125" style="525"/>
    <col min="19" max="19" width="1.140625" style="525" customWidth="1"/>
    <col min="20" max="23" width="11.42578125" style="525"/>
    <col min="24" max="24" width="2.140625" style="525" customWidth="1"/>
    <col min="25" max="28" width="11.42578125" style="525"/>
    <col min="29" max="29" width="1.42578125" style="525" customWidth="1"/>
    <col min="30" max="33" width="11.42578125" style="525"/>
    <col min="34" max="34" width="1" style="525" customWidth="1"/>
    <col min="35" max="38" width="11.42578125" style="525"/>
    <col min="39" max="39" width="1.42578125" style="525" customWidth="1"/>
    <col min="40" max="43" width="11.42578125" style="525"/>
    <col min="44" max="44" width="1.140625" style="525" customWidth="1"/>
    <col min="45" max="16384" width="11.42578125" style="525"/>
  </cols>
  <sheetData>
    <row r="1" spans="1:19" s="6" customFormat="1" ht="49.5" customHeight="1" x14ac:dyDescent="0.35">
      <c r="C1" s="129"/>
      <c r="D1" s="129"/>
      <c r="E1" s="129"/>
      <c r="F1" s="129"/>
      <c r="G1" s="129" t="s">
        <v>5</v>
      </c>
      <c r="H1" s="129"/>
      <c r="I1" s="129"/>
      <c r="J1" s="129"/>
    </row>
    <row r="2" spans="1:19" s="60" customFormat="1" ht="56.1" customHeight="1" x14ac:dyDescent="0.5">
      <c r="B2" s="363" t="s">
        <v>231</v>
      </c>
    </row>
    <row r="3" spans="1:19" s="1" customFormat="1" x14ac:dyDescent="0.25">
      <c r="B3" s="372"/>
    </row>
    <row r="4" spans="1:19" s="1" customFormat="1" ht="3" customHeight="1" x14ac:dyDescent="0.3">
      <c r="A4" s="15"/>
      <c r="B4" s="366"/>
      <c r="C4" s="366"/>
      <c r="D4" s="366"/>
      <c r="E4" s="366"/>
      <c r="F4" s="366"/>
      <c r="G4" s="366"/>
      <c r="H4" s="366"/>
      <c r="I4" s="366"/>
      <c r="J4" s="366"/>
    </row>
    <row r="5" spans="1:19" s="42" customFormat="1" ht="18" customHeight="1" x14ac:dyDescent="0.3">
      <c r="A5" s="15"/>
      <c r="B5" s="41"/>
      <c r="C5" s="1053" t="s">
        <v>423</v>
      </c>
      <c r="D5" s="1053" t="s">
        <v>424</v>
      </c>
      <c r="E5" s="1053" t="s">
        <v>472</v>
      </c>
      <c r="F5" s="1033" t="s">
        <v>209</v>
      </c>
      <c r="G5" s="1033" t="s">
        <v>210</v>
      </c>
      <c r="H5" s="1033" t="s">
        <v>211</v>
      </c>
      <c r="I5" s="1033" t="s">
        <v>212</v>
      </c>
      <c r="J5" s="1033" t="s">
        <v>213</v>
      </c>
    </row>
    <row r="6" spans="1:19" s="538" customFormat="1" ht="18" customHeight="1" thickBot="1" x14ac:dyDescent="0.3">
      <c r="A6" s="15"/>
      <c r="B6" s="422" t="s">
        <v>25</v>
      </c>
      <c r="C6" s="1054"/>
      <c r="D6" s="1054"/>
      <c r="E6" s="1054"/>
      <c r="F6" s="1041"/>
      <c r="G6" s="1041"/>
      <c r="H6" s="1041"/>
      <c r="I6" s="1041"/>
      <c r="J6" s="1041"/>
      <c r="K6" s="17"/>
      <c r="L6" s="15"/>
      <c r="M6" s="15"/>
      <c r="N6" s="15"/>
      <c r="O6" s="15"/>
      <c r="P6" s="15"/>
      <c r="Q6" s="15"/>
      <c r="R6" s="15"/>
    </row>
    <row r="7" spans="1:19" s="4" customFormat="1" ht="18.600000000000001" customHeight="1" x14ac:dyDescent="0.5">
      <c r="A7" s="15"/>
      <c r="B7" s="128" t="s">
        <v>232</v>
      </c>
      <c r="C7" s="463">
        <v>878.19236926855433</v>
      </c>
      <c r="D7" s="531">
        <v>929.94159358074671</v>
      </c>
      <c r="E7" s="532">
        <f>+((C7-D7)/D7)*100</f>
        <v>-5.5647822045394948</v>
      </c>
      <c r="F7" s="881">
        <v>450.29088252026003</v>
      </c>
      <c r="G7" s="531">
        <v>427.90148674829425</v>
      </c>
      <c r="H7" s="531">
        <v>445.89935431472622</v>
      </c>
      <c r="I7" s="531">
        <v>454.34324395520019</v>
      </c>
      <c r="J7" s="531">
        <v>460.03418509074663</v>
      </c>
      <c r="K7" s="17"/>
      <c r="L7" s="60"/>
      <c r="M7" s="60"/>
      <c r="N7" s="15"/>
      <c r="O7" s="453"/>
      <c r="P7" s="453"/>
      <c r="Q7" s="15"/>
      <c r="R7" s="15"/>
      <c r="S7" s="15"/>
    </row>
    <row r="8" spans="1:19" s="4" customFormat="1" ht="18.600000000000001" customHeight="1" x14ac:dyDescent="0.5">
      <c r="A8" s="15"/>
      <c r="B8" s="128" t="s">
        <v>233</v>
      </c>
      <c r="C8" s="464">
        <v>140.72649862</v>
      </c>
      <c r="D8" s="533">
        <v>141.15343254000001</v>
      </c>
      <c r="E8" s="534">
        <f t="shared" ref="E8:E9" si="0">+((C8-D8)/D8)*100</f>
        <v>-0.30246088410143762</v>
      </c>
      <c r="F8" s="882">
        <v>74.039332169999994</v>
      </c>
      <c r="G8" s="533">
        <v>66.687166450000007</v>
      </c>
      <c r="H8" s="533">
        <v>55.70550691000004</v>
      </c>
      <c r="I8" s="533">
        <v>43.300060899999984</v>
      </c>
      <c r="J8" s="533">
        <v>56.377662070000007</v>
      </c>
      <c r="K8" s="17"/>
      <c r="L8" s="60"/>
      <c r="M8" s="60"/>
      <c r="N8" s="15"/>
      <c r="O8" s="15"/>
      <c r="P8" s="15"/>
      <c r="Q8" s="15"/>
      <c r="R8" s="15"/>
      <c r="S8" s="15"/>
    </row>
    <row r="9" spans="1:19" ht="18.600000000000001" customHeight="1" x14ac:dyDescent="0.5">
      <c r="B9" s="243" t="s">
        <v>177</v>
      </c>
      <c r="C9" s="535">
        <v>1018.9188678885544</v>
      </c>
      <c r="D9" s="536">
        <v>1071.0950261207468</v>
      </c>
      <c r="E9" s="537">
        <f t="shared" si="0"/>
        <v>-4.8712912449198944</v>
      </c>
      <c r="F9" s="883">
        <v>524.33021469026005</v>
      </c>
      <c r="G9" s="536">
        <v>494.58865319829425</v>
      </c>
      <c r="H9" s="536">
        <v>501.60486122472628</v>
      </c>
      <c r="I9" s="536">
        <v>497.6433048552002</v>
      </c>
      <c r="J9" s="536">
        <v>516.41184716074667</v>
      </c>
      <c r="K9" s="17"/>
      <c r="L9" s="60"/>
      <c r="M9" s="60"/>
      <c r="N9" s="15"/>
      <c r="O9" s="15"/>
      <c r="P9" s="15"/>
      <c r="Q9" s="15"/>
      <c r="R9" s="15"/>
      <c r="S9" s="15"/>
    </row>
    <row r="10" spans="1:19" s="538" customFormat="1" ht="3" customHeight="1" x14ac:dyDescent="0.3">
      <c r="A10" s="15"/>
      <c r="B10" s="204"/>
      <c r="C10" s="204"/>
      <c r="D10" s="204"/>
      <c r="E10" s="204"/>
      <c r="F10" s="204"/>
      <c r="G10" s="204"/>
      <c r="H10" s="204"/>
      <c r="I10" s="204"/>
      <c r="J10" s="204"/>
      <c r="K10" s="17"/>
      <c r="L10" s="453"/>
      <c r="M10" s="15"/>
      <c r="N10" s="15"/>
      <c r="O10" s="15"/>
      <c r="P10" s="15"/>
      <c r="Q10" s="15"/>
      <c r="R10" s="15"/>
    </row>
    <row r="11" spans="1:19" x14ac:dyDescent="0.25">
      <c r="B11" s="17"/>
      <c r="C11" s="17"/>
      <c r="D11" s="17"/>
      <c r="E11" s="17"/>
      <c r="F11" s="17"/>
      <c r="G11" s="17"/>
      <c r="H11" s="17"/>
      <c r="I11" s="17"/>
      <c r="J11" s="17"/>
      <c r="K11" s="17"/>
      <c r="L11" s="15"/>
      <c r="M11" s="15"/>
      <c r="N11" s="15"/>
      <c r="O11" s="15"/>
      <c r="P11" s="15"/>
      <c r="Q11" s="15"/>
      <c r="R11" s="15"/>
      <c r="S11" s="15"/>
    </row>
    <row r="24" spans="2:2" x14ac:dyDescent="0.25">
      <c r="B24" s="452"/>
    </row>
    <row r="25" spans="2:2" x14ac:dyDescent="0.25">
      <c r="B25" s="452"/>
    </row>
    <row r="26" spans="2:2" x14ac:dyDescent="0.25">
      <c r="B26" s="452"/>
    </row>
    <row r="27" spans="2:2" x14ac:dyDescent="0.25">
      <c r="B27" s="452"/>
    </row>
    <row r="28" spans="2:2" x14ac:dyDescent="0.25">
      <c r="B28" s="452"/>
    </row>
    <row r="29" spans="2:2" x14ac:dyDescent="0.25">
      <c r="B29" s="452"/>
    </row>
    <row r="30" spans="2:2" x14ac:dyDescent="0.25">
      <c r="B30" s="15"/>
    </row>
    <row r="31" spans="2:2" x14ac:dyDescent="0.25">
      <c r="B31" s="452"/>
    </row>
    <row r="32" spans="2:2" x14ac:dyDescent="0.25">
      <c r="B32" s="452"/>
    </row>
    <row r="33" spans="2:2" x14ac:dyDescent="0.25">
      <c r="B33" s="452"/>
    </row>
    <row r="34" spans="2:2" x14ac:dyDescent="0.25">
      <c r="B34" s="15"/>
    </row>
    <row r="35" spans="2:2" x14ac:dyDescent="0.25">
      <c r="B35" s="452"/>
    </row>
    <row r="36" spans="2:2" x14ac:dyDescent="0.25">
      <c r="B36" s="452"/>
    </row>
    <row r="37" spans="2:2" x14ac:dyDescent="0.25">
      <c r="B37" s="452"/>
    </row>
  </sheetData>
  <mergeCells count="8">
    <mergeCell ref="I5:I6"/>
    <mergeCell ref="J5:J6"/>
    <mergeCell ref="C5:C6"/>
    <mergeCell ref="D5:D6"/>
    <mergeCell ref="E5:E6"/>
    <mergeCell ref="F5:F6"/>
    <mergeCell ref="G5:G6"/>
    <mergeCell ref="H5:H6"/>
  </mergeCells>
  <conditionalFormatting sqref="E2 E10:E65354">
    <cfRule type="cellIs" dxfId="4" priority="3" stopIfTrue="1" operator="notEqual">
      <formula>0</formula>
    </cfRule>
  </conditionalFormatting>
  <pageMargins left="0.70866141732283472" right="0.70866141732283472" top="0.74803149606299213" bottom="0.74803149606299213" header="0.31496062992125984" footer="0.31496062992125984"/>
  <pageSetup paperSize="9" scale="90" orientation="landscape" horizontalDpi="4294967294"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theme="8" tint="0.59999389629810485"/>
    <pageSetUpPr fitToPage="1"/>
  </sheetPr>
  <dimension ref="A1:R11"/>
  <sheetViews>
    <sheetView showGridLines="0" zoomScale="60" zoomScaleNormal="60" workbookViewId="0">
      <selection activeCell="B1" sqref="B1"/>
    </sheetView>
  </sheetViews>
  <sheetFormatPr baseColWidth="10" defaultColWidth="11.42578125" defaultRowHeight="15" x14ac:dyDescent="0.25"/>
  <cols>
    <col min="1" max="1" width="2.5703125" style="15" customWidth="1"/>
    <col min="2" max="2" width="115.5703125" style="525" customWidth="1"/>
    <col min="3" max="10" width="17.5703125" style="525" customWidth="1"/>
    <col min="11" max="14" width="11.42578125" style="525"/>
    <col min="15" max="15" width="1.42578125" style="525" customWidth="1"/>
    <col min="16" max="19" width="11.42578125" style="525"/>
    <col min="20" max="20" width="1.140625" style="525" customWidth="1"/>
    <col min="21" max="24" width="11.42578125" style="525"/>
    <col min="25" max="25" width="2.140625" style="525" customWidth="1"/>
    <col min="26" max="29" width="11.42578125" style="525"/>
    <col min="30" max="30" width="1.42578125" style="525" customWidth="1"/>
    <col min="31" max="34" width="11.42578125" style="525"/>
    <col min="35" max="35" width="1" style="525" customWidth="1"/>
    <col min="36" max="39" width="11.42578125" style="525"/>
    <col min="40" max="40" width="1.42578125" style="525" customWidth="1"/>
    <col min="41" max="44" width="11.42578125" style="525"/>
    <col min="45" max="45" width="1.140625" style="525" customWidth="1"/>
    <col min="46" max="16384" width="11.42578125" style="525"/>
  </cols>
  <sheetData>
    <row r="1" spans="1:18" s="6" customFormat="1" ht="49.5" customHeight="1" x14ac:dyDescent="0.35">
      <c r="C1" s="129"/>
      <c r="D1" s="129"/>
      <c r="E1" s="129"/>
      <c r="F1" s="129"/>
      <c r="G1" s="129" t="s">
        <v>5</v>
      </c>
      <c r="H1" s="129"/>
      <c r="I1" s="129"/>
      <c r="J1" s="129"/>
    </row>
    <row r="2" spans="1:18" s="60" customFormat="1" ht="56.1" customHeight="1" x14ac:dyDescent="0.5">
      <c r="B2" s="363" t="s">
        <v>234</v>
      </c>
    </row>
    <row r="3" spans="1:18" s="1" customFormat="1" x14ac:dyDescent="0.25">
      <c r="B3" s="372"/>
    </row>
    <row r="4" spans="1:18" s="1" customFormat="1" ht="3" customHeight="1" x14ac:dyDescent="0.3">
      <c r="A4" s="15"/>
      <c r="B4" s="366"/>
      <c r="C4" s="366"/>
      <c r="D4" s="366"/>
      <c r="E4" s="366"/>
      <c r="F4" s="366"/>
      <c r="G4" s="366"/>
      <c r="H4" s="366"/>
      <c r="I4" s="366"/>
      <c r="J4" s="366"/>
    </row>
    <row r="5" spans="1:18" s="42" customFormat="1" ht="18" customHeight="1" x14ac:dyDescent="0.3">
      <c r="A5" s="15"/>
      <c r="B5" s="41"/>
      <c r="C5" s="1053" t="s">
        <v>423</v>
      </c>
      <c r="D5" s="1053" t="s">
        <v>424</v>
      </c>
      <c r="E5" s="1053" t="s">
        <v>472</v>
      </c>
      <c r="F5" s="1033" t="s">
        <v>209</v>
      </c>
      <c r="G5" s="1033" t="s">
        <v>210</v>
      </c>
      <c r="H5" s="1033" t="s">
        <v>211</v>
      </c>
      <c r="I5" s="1033" t="s">
        <v>212</v>
      </c>
      <c r="J5" s="1033" t="s">
        <v>213</v>
      </c>
    </row>
    <row r="6" spans="1:18" s="538" customFormat="1" ht="18" customHeight="1" thickBot="1" x14ac:dyDescent="0.35">
      <c r="A6" s="15"/>
      <c r="B6" s="169" t="s">
        <v>25</v>
      </c>
      <c r="C6" s="1054"/>
      <c r="D6" s="1054"/>
      <c r="E6" s="1054"/>
      <c r="F6" s="1041"/>
      <c r="G6" s="1041"/>
      <c r="H6" s="1041"/>
      <c r="I6" s="1041"/>
      <c r="J6" s="1041"/>
      <c r="K6" s="17"/>
      <c r="L6" s="15"/>
      <c r="M6" s="15"/>
      <c r="N6" s="15"/>
      <c r="O6" s="15"/>
      <c r="P6" s="15"/>
      <c r="Q6" s="15"/>
      <c r="R6" s="15"/>
    </row>
    <row r="7" spans="1:18" s="4" customFormat="1" ht="18.600000000000001" customHeight="1" x14ac:dyDescent="0.25">
      <c r="A7" s="15"/>
      <c r="B7" s="236" t="s">
        <v>159</v>
      </c>
      <c r="C7" s="93">
        <v>98.350413450000104</v>
      </c>
      <c r="D7" s="539">
        <v>144.79670781999999</v>
      </c>
      <c r="E7" s="540">
        <f>+((C7-D7)/D7)*100</f>
        <v>-32.076899447008358</v>
      </c>
      <c r="F7" s="381">
        <v>93.230960930000037</v>
      </c>
      <c r="G7" s="539">
        <v>5.1194525200000598</v>
      </c>
      <c r="H7" s="539">
        <v>18.05565704</v>
      </c>
      <c r="I7" s="539">
        <v>0.45787236000003873</v>
      </c>
      <c r="J7" s="539">
        <v>77.182485930000084</v>
      </c>
      <c r="K7" s="17"/>
    </row>
    <row r="8" spans="1:18" s="4" customFormat="1" ht="18.600000000000001" customHeight="1" x14ac:dyDescent="0.25">
      <c r="A8" s="15"/>
      <c r="B8" s="114" t="s">
        <v>160</v>
      </c>
      <c r="C8" s="94">
        <v>121.151210121106</v>
      </c>
      <c r="D8" s="541">
        <v>145.05148339191902</v>
      </c>
      <c r="E8" s="542">
        <f>+((C8-D8)/D8)*100</f>
        <v>-16.477096760352421</v>
      </c>
      <c r="F8" s="383">
        <v>65.170587438567509</v>
      </c>
      <c r="G8" s="541">
        <v>55.980622682538502</v>
      </c>
      <c r="H8" s="541">
        <v>35.086348001392963</v>
      </c>
      <c r="I8" s="541">
        <v>100.537282572946</v>
      </c>
      <c r="J8" s="541">
        <v>65.893144445007508</v>
      </c>
      <c r="K8" s="17"/>
    </row>
    <row r="9" spans="1:18" s="4" customFormat="1" ht="18.75" x14ac:dyDescent="0.25">
      <c r="A9" s="15"/>
      <c r="B9" s="247" t="s">
        <v>235</v>
      </c>
      <c r="C9" s="200">
        <v>219.50162357110611</v>
      </c>
      <c r="D9" s="543">
        <v>289.84819121191902</v>
      </c>
      <c r="E9" s="462">
        <f>+((C9-D9)/D9)*100</f>
        <v>-24.270142016991183</v>
      </c>
      <c r="F9" s="884">
        <v>158.40154836856755</v>
      </c>
      <c r="G9" s="543">
        <v>61.100075202538562</v>
      </c>
      <c r="H9" s="543">
        <v>53.142005041392963</v>
      </c>
      <c r="I9" s="543">
        <v>100.99515493294604</v>
      </c>
      <c r="J9" s="543">
        <v>143.07563037500759</v>
      </c>
      <c r="K9" s="17"/>
    </row>
    <row r="10" spans="1:18" s="4" customFormat="1" ht="3" customHeight="1" x14ac:dyDescent="0.25">
      <c r="A10" s="15"/>
      <c r="B10" s="191"/>
      <c r="C10" s="191">
        <v>0</v>
      </c>
      <c r="D10" s="191">
        <v>0</v>
      </c>
      <c r="E10" s="191"/>
      <c r="F10" s="191">
        <v>0</v>
      </c>
      <c r="G10" s="191">
        <v>0</v>
      </c>
      <c r="H10" s="191">
        <v>0</v>
      </c>
      <c r="I10" s="191">
        <v>0</v>
      </c>
      <c r="J10" s="191">
        <v>0</v>
      </c>
      <c r="K10" s="17"/>
    </row>
    <row r="11" spans="1:18" x14ac:dyDescent="0.25">
      <c r="B11" s="15"/>
      <c r="C11" s="15"/>
      <c r="D11" s="15"/>
      <c r="E11" s="15"/>
      <c r="F11" s="15"/>
      <c r="G11" s="15"/>
      <c r="H11" s="15"/>
      <c r="I11" s="15"/>
      <c r="J11" s="15"/>
      <c r="K11" s="15"/>
    </row>
  </sheetData>
  <mergeCells count="8">
    <mergeCell ref="H5:H6"/>
    <mergeCell ref="I5:I6"/>
    <mergeCell ref="J5:J6"/>
    <mergeCell ref="C5:C6"/>
    <mergeCell ref="D5:D6"/>
    <mergeCell ref="E5:E6"/>
    <mergeCell ref="F5:F6"/>
    <mergeCell ref="G5:G6"/>
  </mergeCells>
  <conditionalFormatting sqref="E2 E11:E65342">
    <cfRule type="cellIs" dxfId="3" priority="1" stopIfTrue="1" operator="notEqual">
      <formula>0</formula>
    </cfRule>
  </conditionalFormatting>
  <pageMargins left="0.70866141732283472" right="0.70866141732283472" top="0.74803149606299213" bottom="0.74803149606299213" header="0.31496062992125984" footer="0.31496062992125984"/>
  <pageSetup paperSize="9" scale="85" orientation="landscape" horizontalDpi="4294967294"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8" tint="0.59999389629810485"/>
  </sheetPr>
  <dimension ref="A1:R10"/>
  <sheetViews>
    <sheetView showGridLines="0" zoomScale="60" zoomScaleNormal="60" workbookViewId="0">
      <selection activeCell="B1" sqref="B1"/>
    </sheetView>
  </sheetViews>
  <sheetFormatPr baseColWidth="10" defaultColWidth="11.42578125" defaultRowHeight="15" x14ac:dyDescent="0.25"/>
  <cols>
    <col min="1" max="1" width="2.5703125" style="15" customWidth="1"/>
    <col min="2" max="2" width="115.5703125" style="524" customWidth="1"/>
    <col min="3" max="10" width="17.5703125" style="524" customWidth="1"/>
    <col min="11" max="16384" width="11.42578125" style="524"/>
  </cols>
  <sheetData>
    <row r="1" spans="1:18" s="6" customFormat="1" ht="49.5" customHeight="1" x14ac:dyDescent="0.35">
      <c r="C1" s="129"/>
      <c r="D1" s="129"/>
      <c r="E1" s="129"/>
      <c r="F1" s="129"/>
      <c r="G1" s="129" t="s">
        <v>5</v>
      </c>
      <c r="H1" s="129"/>
      <c r="I1" s="129"/>
      <c r="J1" s="129"/>
    </row>
    <row r="2" spans="1:18" s="60" customFormat="1" ht="56.1" customHeight="1" x14ac:dyDescent="0.5">
      <c r="B2" s="363" t="s">
        <v>236</v>
      </c>
    </row>
    <row r="3" spans="1:18" s="1" customFormat="1" x14ac:dyDescent="0.25">
      <c r="B3" s="372"/>
    </row>
    <row r="4" spans="1:18" s="1" customFormat="1" ht="3" customHeight="1" x14ac:dyDescent="0.3">
      <c r="A4" s="15"/>
      <c r="B4" s="366"/>
      <c r="C4" s="366"/>
      <c r="D4" s="366"/>
      <c r="E4" s="366"/>
      <c r="F4" s="366"/>
      <c r="G4" s="366"/>
      <c r="H4" s="366"/>
      <c r="I4" s="366"/>
      <c r="J4" s="366"/>
    </row>
    <row r="5" spans="1:18" s="42" customFormat="1" ht="18" customHeight="1" x14ac:dyDescent="0.3">
      <c r="A5" s="15"/>
      <c r="B5" s="41"/>
      <c r="C5" s="1053" t="s">
        <v>423</v>
      </c>
      <c r="D5" s="1053" t="s">
        <v>424</v>
      </c>
      <c r="E5" s="1053" t="s">
        <v>472</v>
      </c>
      <c r="F5" s="1033" t="s">
        <v>209</v>
      </c>
      <c r="G5" s="1033" t="s">
        <v>210</v>
      </c>
      <c r="H5" s="1033" t="s">
        <v>211</v>
      </c>
      <c r="I5" s="1033" t="s">
        <v>212</v>
      </c>
      <c r="J5" s="1033" t="s">
        <v>213</v>
      </c>
    </row>
    <row r="6" spans="1:18" s="538" customFormat="1" ht="18" customHeight="1" thickBot="1" x14ac:dyDescent="0.35">
      <c r="A6" s="15"/>
      <c r="B6" s="169" t="s">
        <v>25</v>
      </c>
      <c r="C6" s="1054"/>
      <c r="D6" s="1054"/>
      <c r="E6" s="1054"/>
      <c r="F6" s="1041"/>
      <c r="G6" s="1041"/>
      <c r="H6" s="1041"/>
      <c r="I6" s="1041"/>
      <c r="J6" s="1041"/>
      <c r="K6" s="17"/>
      <c r="L6" s="15"/>
      <c r="M6" s="15"/>
      <c r="N6" s="15"/>
      <c r="O6" s="15"/>
      <c r="P6" s="15"/>
      <c r="Q6" s="15"/>
      <c r="R6" s="15"/>
    </row>
    <row r="7" spans="1:18" s="538" customFormat="1" ht="18.600000000000001" customHeight="1" x14ac:dyDescent="0.25">
      <c r="A7" s="15"/>
      <c r="B7" s="248" t="s">
        <v>162</v>
      </c>
      <c r="C7" s="203">
        <v>136.96470472447601</v>
      </c>
      <c r="D7" s="544">
        <v>142.89582615678898</v>
      </c>
      <c r="E7" s="545">
        <f t="shared" ref="E7" si="0">+((C7-D7)/D7)*100</f>
        <v>-4.1506610737567646</v>
      </c>
      <c r="F7" s="203">
        <v>75.827934436257891</v>
      </c>
      <c r="G7" s="772">
        <v>61.136770288218109</v>
      </c>
      <c r="H7" s="772">
        <v>20.84118275348203</v>
      </c>
      <c r="I7" s="772">
        <v>71.629263429607988</v>
      </c>
      <c r="J7" s="772">
        <v>61.323335656789396</v>
      </c>
      <c r="K7" s="17"/>
      <c r="L7" s="15"/>
      <c r="M7" s="15"/>
      <c r="N7" s="15"/>
      <c r="O7" s="15"/>
      <c r="P7" s="15"/>
      <c r="Q7" s="15"/>
      <c r="R7" s="15"/>
    </row>
    <row r="8" spans="1:18" s="538" customFormat="1" ht="3" customHeight="1" x14ac:dyDescent="0.3">
      <c r="A8" s="15"/>
      <c r="B8" s="204"/>
      <c r="C8" s="204"/>
      <c r="D8" s="204"/>
      <c r="E8" s="204"/>
      <c r="F8" s="204"/>
      <c r="G8" s="204"/>
      <c r="H8" s="204"/>
      <c r="I8" s="204"/>
      <c r="J8" s="204"/>
      <c r="K8" s="17"/>
      <c r="L8" s="15"/>
      <c r="M8" s="15"/>
      <c r="N8" s="15"/>
      <c r="O8" s="15"/>
      <c r="P8" s="15"/>
      <c r="Q8" s="15"/>
      <c r="R8" s="15"/>
    </row>
    <row r="9" spans="1:18" s="538" customFormat="1" x14ac:dyDescent="0.25">
      <c r="A9" s="15"/>
      <c r="B9" s="15"/>
      <c r="C9" s="15"/>
      <c r="D9" s="15"/>
      <c r="E9" s="15"/>
      <c r="F9" s="15"/>
      <c r="G9" s="15"/>
      <c r="H9" s="15"/>
      <c r="I9" s="15"/>
      <c r="J9" s="15"/>
      <c r="K9" s="15"/>
      <c r="L9" s="15"/>
      <c r="M9" s="15"/>
      <c r="N9" s="15"/>
      <c r="O9" s="15"/>
      <c r="P9" s="15"/>
      <c r="Q9" s="15"/>
      <c r="R9" s="15"/>
    </row>
    <row r="10" spans="1:18" s="538" customFormat="1" x14ac:dyDescent="0.25">
      <c r="A10" s="15"/>
      <c r="B10" s="15"/>
      <c r="C10" s="15"/>
      <c r="D10" s="15"/>
      <c r="E10" s="15"/>
      <c r="F10" s="15"/>
      <c r="G10" s="15"/>
      <c r="H10" s="15"/>
      <c r="I10" s="15"/>
      <c r="J10" s="15"/>
      <c r="K10" s="15"/>
      <c r="L10" s="15"/>
      <c r="M10" s="15"/>
      <c r="N10" s="15"/>
      <c r="O10" s="15"/>
      <c r="P10" s="15"/>
      <c r="Q10" s="15"/>
      <c r="R10" s="15"/>
    </row>
  </sheetData>
  <mergeCells count="8">
    <mergeCell ref="H5:H6"/>
    <mergeCell ref="I5:I6"/>
    <mergeCell ref="J5:J6"/>
    <mergeCell ref="C5:C6"/>
    <mergeCell ref="D5:D6"/>
    <mergeCell ref="E5:E6"/>
    <mergeCell ref="F5:F6"/>
    <mergeCell ref="G5:G6"/>
  </mergeCells>
  <pageMargins left="0.7" right="0.7" top="0.75" bottom="0.75" header="0.3" footer="0.3"/>
  <pageSetup paperSize="9" scale="5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8" tint="0.59999389629810485"/>
    <pageSetUpPr fitToPage="1"/>
  </sheetPr>
  <dimension ref="A1:N12"/>
  <sheetViews>
    <sheetView showGridLines="0" zoomScale="60" zoomScaleNormal="60" workbookViewId="0">
      <selection activeCell="B1" sqref="B1"/>
    </sheetView>
  </sheetViews>
  <sheetFormatPr baseColWidth="10" defaultColWidth="11.42578125" defaultRowHeight="15" x14ac:dyDescent="0.25"/>
  <cols>
    <col min="1" max="1" width="2.5703125" style="15" customWidth="1"/>
    <col min="2" max="2" width="115.5703125" style="524" customWidth="1"/>
    <col min="3" max="10" width="17.5703125" style="524" customWidth="1"/>
    <col min="11" max="11" width="11.42578125" style="524"/>
    <col min="12" max="12" width="10.5703125" style="524" customWidth="1"/>
    <col min="13" max="13" width="9" style="524" customWidth="1"/>
    <col min="14" max="16" width="11.42578125" style="524"/>
    <col min="17" max="17" width="1.42578125" style="524" customWidth="1"/>
    <col min="18" max="21" width="11.42578125" style="524"/>
    <col min="22" max="22" width="1.42578125" style="524" customWidth="1"/>
    <col min="23" max="26" width="11.42578125" style="524"/>
    <col min="27" max="27" width="1.140625" style="524" customWidth="1"/>
    <col min="28" max="31" width="11.42578125" style="524"/>
    <col min="32" max="32" width="2.140625" style="524" customWidth="1"/>
    <col min="33" max="36" width="11.42578125" style="524"/>
    <col min="37" max="37" width="1.42578125" style="524" customWidth="1"/>
    <col min="38" max="41" width="11.42578125" style="524"/>
    <col min="42" max="42" width="1" style="524" customWidth="1"/>
    <col min="43" max="46" width="11.42578125" style="524"/>
    <col min="47" max="47" width="1.42578125" style="524" customWidth="1"/>
    <col min="48" max="51" width="11.42578125" style="524"/>
    <col min="52" max="52" width="1.140625" style="524" customWidth="1"/>
    <col min="53" max="16384" width="11.42578125" style="524"/>
  </cols>
  <sheetData>
    <row r="1" spans="1:14" s="6" customFormat="1" ht="49.5" customHeight="1" x14ac:dyDescent="0.35">
      <c r="C1" s="129"/>
      <c r="D1" s="129"/>
      <c r="E1" s="129"/>
      <c r="F1" s="129"/>
      <c r="G1" s="129" t="s">
        <v>5</v>
      </c>
      <c r="H1" s="129"/>
      <c r="I1" s="129"/>
      <c r="J1" s="129"/>
    </row>
    <row r="2" spans="1:14" s="60" customFormat="1" ht="56.1" customHeight="1" x14ac:dyDescent="0.5">
      <c r="B2" s="363" t="s">
        <v>237</v>
      </c>
    </row>
    <row r="3" spans="1:14" s="1" customFormat="1" x14ac:dyDescent="0.25">
      <c r="B3" s="372"/>
    </row>
    <row r="4" spans="1:14" s="1" customFormat="1" ht="3" customHeight="1" x14ac:dyDescent="0.3">
      <c r="A4" s="15"/>
      <c r="B4" s="366"/>
      <c r="C4" s="366"/>
      <c r="D4" s="366"/>
      <c r="E4" s="366"/>
      <c r="F4" s="366"/>
      <c r="G4" s="366"/>
      <c r="H4" s="366"/>
      <c r="I4" s="366"/>
      <c r="J4" s="366"/>
    </row>
    <row r="5" spans="1:14" s="42" customFormat="1" ht="18" customHeight="1" x14ac:dyDescent="0.3">
      <c r="A5" s="15"/>
      <c r="B5" s="41"/>
      <c r="C5" s="1053" t="s">
        <v>423</v>
      </c>
      <c r="D5" s="1053" t="s">
        <v>424</v>
      </c>
      <c r="E5" s="1053" t="s">
        <v>472</v>
      </c>
      <c r="F5" s="1033" t="s">
        <v>209</v>
      </c>
      <c r="G5" s="1033" t="s">
        <v>210</v>
      </c>
      <c r="H5" s="1033" t="s">
        <v>211</v>
      </c>
      <c r="I5" s="1033" t="s">
        <v>212</v>
      </c>
      <c r="J5" s="1033" t="s">
        <v>213</v>
      </c>
    </row>
    <row r="6" spans="1:14" ht="18" customHeight="1" thickBot="1" x14ac:dyDescent="0.35">
      <c r="B6" s="169" t="s">
        <v>25</v>
      </c>
      <c r="C6" s="1054"/>
      <c r="D6" s="1054"/>
      <c r="E6" s="1054"/>
      <c r="F6" s="1041"/>
      <c r="G6" s="1041"/>
      <c r="H6" s="1041"/>
      <c r="I6" s="1041"/>
      <c r="J6" s="1041"/>
      <c r="K6" s="17"/>
      <c r="L6" s="15"/>
      <c r="M6" s="15"/>
      <c r="N6" s="15"/>
    </row>
    <row r="7" spans="1:14" ht="18.600000000000001" customHeight="1" x14ac:dyDescent="0.25">
      <c r="B7" s="236" t="s">
        <v>238</v>
      </c>
      <c r="C7" s="93">
        <v>-516.85787488000005</v>
      </c>
      <c r="D7" s="539">
        <v>-564.38440085628895</v>
      </c>
      <c r="E7" s="445">
        <f>+((C7-D7)/D7)*100</f>
        <v>-8.4209496053011446</v>
      </c>
      <c r="F7" s="381">
        <v>-4.633728309999924</v>
      </c>
      <c r="G7" s="539">
        <v>-512.22414657000013</v>
      </c>
      <c r="H7" s="539">
        <v>-457.25214951999999</v>
      </c>
      <c r="I7" s="539">
        <v>0</v>
      </c>
      <c r="J7" s="539">
        <v>-169.02024677999998</v>
      </c>
      <c r="K7" s="17"/>
      <c r="L7" s="15"/>
      <c r="M7" s="15"/>
      <c r="N7" s="15"/>
    </row>
    <row r="8" spans="1:14" ht="18.600000000000001" customHeight="1" x14ac:dyDescent="0.25">
      <c r="B8" s="128" t="s">
        <v>239</v>
      </c>
      <c r="C8" s="97">
        <v>-31.414286790000006</v>
      </c>
      <c r="D8" s="546">
        <v>-50.715335270000026</v>
      </c>
      <c r="E8" s="99">
        <f t="shared" ref="E8:E10" si="0">+((C8-D8)/D8)*100</f>
        <v>-38.057617833431337</v>
      </c>
      <c r="F8" s="382">
        <v>-4.4656060499999981</v>
      </c>
      <c r="G8" s="546">
        <v>-26.948680740000007</v>
      </c>
      <c r="H8" s="546">
        <v>1.3938005100000197</v>
      </c>
      <c r="I8" s="546">
        <v>-7.2126317199999619</v>
      </c>
      <c r="J8" s="546">
        <v>-18.933056770000029</v>
      </c>
      <c r="K8" s="17"/>
      <c r="L8" s="15"/>
      <c r="M8" s="15"/>
      <c r="N8" s="15"/>
    </row>
    <row r="9" spans="1:14" ht="18.600000000000001" customHeight="1" x14ac:dyDescent="0.25">
      <c r="B9" s="114" t="s">
        <v>240</v>
      </c>
      <c r="C9" s="94">
        <v>-128.67676811035631</v>
      </c>
      <c r="D9" s="541">
        <v>-115.02175323034788</v>
      </c>
      <c r="E9" s="96">
        <f t="shared" si="0"/>
        <v>11.871680353073961</v>
      </c>
      <c r="F9" s="383">
        <v>-63.672017779531899</v>
      </c>
      <c r="G9" s="541">
        <v>-65.004750330824407</v>
      </c>
      <c r="H9" s="541">
        <v>-62.73237797413006</v>
      </c>
      <c r="I9" s="541">
        <v>-80.962922040123686</v>
      </c>
      <c r="J9" s="541">
        <v>-51.538846517179458</v>
      </c>
      <c r="K9" s="17"/>
      <c r="L9" s="15"/>
      <c r="M9" s="15"/>
      <c r="N9" s="15"/>
    </row>
    <row r="10" spans="1:14" ht="18.600000000000001" customHeight="1" x14ac:dyDescent="0.3">
      <c r="B10" s="249" t="s">
        <v>164</v>
      </c>
      <c r="C10" s="200">
        <v>-676.94892978035637</v>
      </c>
      <c r="D10" s="543">
        <v>-730.12148935663686</v>
      </c>
      <c r="E10" s="202">
        <f t="shared" si="0"/>
        <v>-7.2827002562456693</v>
      </c>
      <c r="F10" s="884">
        <v>-72.771352139531814</v>
      </c>
      <c r="G10" s="543">
        <v>-604.17757764082455</v>
      </c>
      <c r="H10" s="543">
        <v>-518.59072698413001</v>
      </c>
      <c r="I10" s="543">
        <v>-88.175553760123648</v>
      </c>
      <c r="J10" s="543">
        <v>-239.49215006717947</v>
      </c>
      <c r="K10" s="17"/>
      <c r="L10" s="15"/>
      <c r="M10" s="15"/>
      <c r="N10" s="15"/>
    </row>
    <row r="11" spans="1:14" ht="3" customHeight="1" x14ac:dyDescent="0.25">
      <c r="B11" s="206"/>
      <c r="C11" s="207">
        <v>0</v>
      </c>
      <c r="D11" s="207">
        <v>0</v>
      </c>
      <c r="E11" s="207"/>
      <c r="F11" s="207"/>
      <c r="G11" s="207"/>
      <c r="H11" s="207"/>
      <c r="I11" s="207"/>
      <c r="J11" s="207"/>
      <c r="K11" s="17"/>
      <c r="L11" s="15"/>
      <c r="M11" s="15"/>
      <c r="N11" s="15"/>
    </row>
    <row r="12" spans="1:14" x14ac:dyDescent="0.25">
      <c r="B12" s="15"/>
      <c r="C12" s="15"/>
      <c r="D12" s="15"/>
      <c r="E12" s="15"/>
      <c r="F12" s="15"/>
      <c r="G12" s="15"/>
      <c r="H12" s="15"/>
      <c r="I12" s="15"/>
      <c r="J12" s="15"/>
      <c r="K12" s="15"/>
      <c r="L12" s="15"/>
      <c r="M12" s="15"/>
      <c r="N12" s="15"/>
    </row>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9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tabColor theme="8" tint="0.59999389629810485"/>
    <pageSetUpPr fitToPage="1"/>
  </sheetPr>
  <dimension ref="A1:S16"/>
  <sheetViews>
    <sheetView showGridLines="0" zoomScale="60" zoomScaleNormal="60" workbookViewId="0">
      <selection activeCell="B1" sqref="B1"/>
    </sheetView>
  </sheetViews>
  <sheetFormatPr baseColWidth="10" defaultColWidth="9.140625" defaultRowHeight="15" x14ac:dyDescent="0.25"/>
  <cols>
    <col min="1" max="1" width="2.5703125" style="15" customWidth="1"/>
    <col min="2" max="2" width="115.5703125" style="547" customWidth="1"/>
    <col min="3" max="10" width="17.5703125" style="547" customWidth="1"/>
    <col min="11" max="16384" width="9.140625" style="547"/>
  </cols>
  <sheetData>
    <row r="1" spans="1:19" s="6" customFormat="1" ht="49.5" customHeight="1" x14ac:dyDescent="0.35">
      <c r="C1" s="129"/>
      <c r="D1" s="129"/>
      <c r="E1" s="129"/>
      <c r="F1" s="129"/>
      <c r="G1" s="129" t="s">
        <v>5</v>
      </c>
      <c r="H1" s="129"/>
      <c r="I1" s="129"/>
      <c r="J1" s="129"/>
    </row>
    <row r="2" spans="1:19" s="60" customFormat="1" ht="56.1" customHeight="1" x14ac:dyDescent="0.5">
      <c r="B2" s="363" t="s">
        <v>241</v>
      </c>
    </row>
    <row r="3" spans="1:19" s="1" customFormat="1" x14ac:dyDescent="0.25">
      <c r="B3" s="372"/>
    </row>
    <row r="4" spans="1:19" s="1" customFormat="1" ht="3" customHeight="1" x14ac:dyDescent="0.3">
      <c r="A4" s="15"/>
      <c r="B4" s="366"/>
      <c r="C4" s="366"/>
      <c r="D4" s="366"/>
      <c r="E4" s="366"/>
      <c r="F4" s="366"/>
      <c r="G4" s="366"/>
      <c r="H4" s="366"/>
      <c r="I4" s="366"/>
      <c r="J4" s="366"/>
    </row>
    <row r="5" spans="1:19" s="42" customFormat="1" ht="18" customHeight="1" x14ac:dyDescent="0.3">
      <c r="A5" s="15"/>
      <c r="B5" s="41"/>
      <c r="C5" s="1053" t="s">
        <v>423</v>
      </c>
      <c r="D5" s="1053" t="s">
        <v>424</v>
      </c>
      <c r="E5" s="1053" t="s">
        <v>472</v>
      </c>
      <c r="F5" s="1033" t="s">
        <v>209</v>
      </c>
      <c r="G5" s="1033" t="s">
        <v>210</v>
      </c>
      <c r="H5" s="1033" t="s">
        <v>211</v>
      </c>
      <c r="I5" s="1033" t="s">
        <v>212</v>
      </c>
      <c r="J5" s="1033" t="s">
        <v>213</v>
      </c>
    </row>
    <row r="6" spans="1:19" ht="18" customHeight="1" thickBot="1" x14ac:dyDescent="0.35">
      <c r="B6" s="250" t="s">
        <v>25</v>
      </c>
      <c r="C6" s="1054"/>
      <c r="D6" s="1054"/>
      <c r="E6" s="1054"/>
      <c r="F6" s="1041"/>
      <c r="G6" s="1041"/>
      <c r="H6" s="1041"/>
      <c r="I6" s="1041"/>
      <c r="J6" s="1041"/>
      <c r="K6" s="15"/>
      <c r="L6" s="15"/>
      <c r="M6" s="15"/>
      <c r="N6" s="15"/>
      <c r="O6" s="15"/>
      <c r="P6" s="15"/>
      <c r="Q6" s="15"/>
      <c r="R6" s="15"/>
      <c r="S6" s="15"/>
    </row>
    <row r="7" spans="1:19" ht="18.600000000000001" customHeight="1" x14ac:dyDescent="0.25">
      <c r="B7" s="251" t="s">
        <v>112</v>
      </c>
      <c r="C7" s="960">
        <v>7701.0324284337403</v>
      </c>
      <c r="D7" s="961">
        <v>6673.4779591864208</v>
      </c>
      <c r="E7" s="426">
        <f>+((C7-D7)/D7)*100</f>
        <v>15.397585419950815</v>
      </c>
      <c r="F7" s="960">
        <v>4205.2006227265902</v>
      </c>
      <c r="G7" s="962">
        <v>3495.8318057071501</v>
      </c>
      <c r="H7" s="962">
        <v>3542.2121028692</v>
      </c>
      <c r="I7" s="962">
        <v>4015.7882727758788</v>
      </c>
      <c r="J7" s="962">
        <v>3572.1421265196809</v>
      </c>
      <c r="K7" s="15"/>
      <c r="L7" s="15"/>
      <c r="M7" s="15"/>
      <c r="N7" s="15"/>
      <c r="O7" s="15"/>
      <c r="P7" s="15"/>
      <c r="Q7" s="15"/>
      <c r="R7" s="15"/>
      <c r="S7" s="15"/>
    </row>
    <row r="8" spans="1:19" ht="18.600000000000001" customHeight="1" x14ac:dyDescent="0.25">
      <c r="B8" s="252" t="s">
        <v>242</v>
      </c>
      <c r="C8" s="885">
        <v>-1862.66293847618</v>
      </c>
      <c r="D8" s="100">
        <v>-1744.4333672601902</v>
      </c>
      <c r="E8" s="417">
        <f t="shared" ref="E8:E14" si="0">+((C8-D8)/D8)*100</f>
        <v>6.7775343807875785</v>
      </c>
      <c r="F8" s="885">
        <v>-937.27038175420307</v>
      </c>
      <c r="G8" s="888">
        <v>-925.39255672197692</v>
      </c>
      <c r="H8" s="888">
        <v>-874.89260974074023</v>
      </c>
      <c r="I8" s="888">
        <v>-896.55010984605997</v>
      </c>
      <c r="J8" s="888">
        <v>-876.19774586359813</v>
      </c>
      <c r="K8" s="15"/>
      <c r="L8" s="15"/>
      <c r="M8" s="15"/>
      <c r="N8" s="15"/>
      <c r="O8" s="15"/>
      <c r="P8" s="15"/>
      <c r="Q8" s="15"/>
      <c r="R8" s="15"/>
      <c r="S8" s="15"/>
    </row>
    <row r="9" spans="1:19" ht="18.600000000000001" customHeight="1" x14ac:dyDescent="0.25">
      <c r="B9" s="128" t="s">
        <v>243</v>
      </c>
      <c r="C9" s="382">
        <v>-776.25094720878508</v>
      </c>
      <c r="D9" s="51">
        <v>-769.69728091624199</v>
      </c>
      <c r="E9" s="105">
        <f t="shared" si="0"/>
        <v>0.851460237035221</v>
      </c>
      <c r="F9" s="382">
        <v>-387.97764710625808</v>
      </c>
      <c r="G9" s="889">
        <v>-388.273300102527</v>
      </c>
      <c r="H9" s="889">
        <v>-372.71890606946022</v>
      </c>
      <c r="I9" s="889">
        <v>-379.75296514899776</v>
      </c>
      <c r="J9" s="889">
        <v>-384.12184047485198</v>
      </c>
      <c r="K9" s="15"/>
      <c r="L9" s="15"/>
      <c r="M9" s="15"/>
      <c r="N9" s="15"/>
      <c r="O9" s="15"/>
      <c r="P9" s="15"/>
      <c r="Q9" s="15"/>
      <c r="R9" s="15"/>
      <c r="S9" s="15"/>
    </row>
    <row r="10" spans="1:19" ht="18.600000000000001" customHeight="1" x14ac:dyDescent="0.25">
      <c r="B10" s="253" t="s">
        <v>244</v>
      </c>
      <c r="C10" s="774">
        <v>-389.48369466750302</v>
      </c>
      <c r="D10" s="101">
        <v>-379.98175786633203</v>
      </c>
      <c r="E10" s="410">
        <f t="shared" si="0"/>
        <v>2.5006297287864871</v>
      </c>
      <c r="F10" s="774">
        <v>-194.83675946760803</v>
      </c>
      <c r="G10" s="887">
        <v>-194.64693519989498</v>
      </c>
      <c r="H10" s="887">
        <v>-199.7015978846141</v>
      </c>
      <c r="I10" s="887">
        <v>-194.75135891685591</v>
      </c>
      <c r="J10" s="887">
        <v>-194.26844862467306</v>
      </c>
      <c r="K10" s="15"/>
      <c r="L10" s="15"/>
      <c r="M10" s="15"/>
      <c r="N10" s="15"/>
      <c r="O10" s="15"/>
      <c r="P10" s="15"/>
      <c r="Q10" s="15"/>
      <c r="R10" s="15"/>
      <c r="S10" s="15"/>
    </row>
    <row r="11" spans="1:19" ht="18.600000000000001" customHeight="1" x14ac:dyDescent="0.25">
      <c r="B11" s="254" t="s">
        <v>113</v>
      </c>
      <c r="C11" s="886">
        <v>-3028.39758035247</v>
      </c>
      <c r="D11" s="208">
        <v>-2894.1124060427701</v>
      </c>
      <c r="E11" s="418">
        <f t="shared" si="0"/>
        <v>4.6399432872516897</v>
      </c>
      <c r="F11" s="886">
        <v>-1520.0847883280696</v>
      </c>
      <c r="G11" s="208">
        <v>-1508.3127920244003</v>
      </c>
      <c r="H11" s="208">
        <v>-1447.3131136948095</v>
      </c>
      <c r="I11" s="208">
        <v>-1471.0544339119106</v>
      </c>
      <c r="J11" s="208">
        <v>-1454.58803496313</v>
      </c>
      <c r="K11" s="15"/>
      <c r="L11" s="15"/>
      <c r="M11" s="15"/>
      <c r="N11" s="15"/>
      <c r="O11" s="15"/>
      <c r="P11" s="15"/>
      <c r="Q11" s="15"/>
      <c r="R11" s="15"/>
      <c r="S11" s="15"/>
    </row>
    <row r="12" spans="1:19" ht="18.600000000000001" customHeight="1" x14ac:dyDescent="0.25">
      <c r="B12" s="253" t="s">
        <v>165</v>
      </c>
      <c r="C12" s="777">
        <v>0</v>
      </c>
      <c r="D12" s="285">
        <v>-5.32</v>
      </c>
      <c r="E12" s="959">
        <f t="shared" si="0"/>
        <v>-100</v>
      </c>
      <c r="F12" s="777">
        <v>0</v>
      </c>
      <c r="G12" s="963">
        <v>0</v>
      </c>
      <c r="H12" s="963">
        <v>0</v>
      </c>
      <c r="I12" s="285">
        <v>-3.76</v>
      </c>
      <c r="J12" s="285">
        <v>-2.88</v>
      </c>
      <c r="K12" s="23"/>
      <c r="L12" s="15"/>
      <c r="M12" s="15"/>
      <c r="N12" s="15"/>
      <c r="O12" s="15"/>
      <c r="P12" s="15"/>
      <c r="Q12" s="15"/>
      <c r="R12" s="15"/>
      <c r="S12" s="15"/>
    </row>
    <row r="13" spans="1:19" ht="3" customHeight="1" x14ac:dyDescent="0.3">
      <c r="B13" s="548"/>
      <c r="C13" s="548"/>
      <c r="D13" s="549"/>
      <c r="E13" s="549"/>
      <c r="F13" s="548"/>
      <c r="G13" s="549"/>
      <c r="H13" s="549"/>
      <c r="I13" s="549"/>
      <c r="J13" s="549"/>
    </row>
    <row r="14" spans="1:19" ht="18.600000000000001" customHeight="1" x14ac:dyDescent="0.25">
      <c r="B14" s="255" t="s">
        <v>245</v>
      </c>
      <c r="C14" s="362">
        <f>+F14</f>
        <v>38.972097408228841</v>
      </c>
      <c r="D14" s="209">
        <f>+J14</f>
        <v>45.723816061349467</v>
      </c>
      <c r="E14" s="545">
        <f t="shared" si="0"/>
        <v>-14.766306128214618</v>
      </c>
      <c r="F14" s="362">
        <v>38.972097408228841</v>
      </c>
      <c r="G14" s="209">
        <v>40.211122013450193</v>
      </c>
      <c r="H14" s="209">
        <v>40.842418594162936</v>
      </c>
      <c r="I14" s="209">
        <v>42.557220852328115</v>
      </c>
      <c r="J14" s="209">
        <v>45.723816061349467</v>
      </c>
    </row>
    <row r="15" spans="1:19" ht="18.600000000000001" customHeight="1" x14ac:dyDescent="0.25">
      <c r="B15" s="255" t="s">
        <v>246</v>
      </c>
      <c r="C15" s="362">
        <f>+F15</f>
        <v>38.996738550614978</v>
      </c>
      <c r="D15" s="209">
        <f>+J15</f>
        <v>45.980554465807387</v>
      </c>
      <c r="E15" s="545">
        <f>+((C15-D15))</f>
        <v>-6.9838159151924089</v>
      </c>
      <c r="F15" s="362">
        <v>38.996738550614978</v>
      </c>
      <c r="G15" s="209">
        <v>40.256520698421397</v>
      </c>
      <c r="H15" s="209">
        <v>40.906220820371416</v>
      </c>
      <c r="I15" s="209">
        <v>42.736604301225114</v>
      </c>
      <c r="J15" s="209">
        <v>45.980554465807387</v>
      </c>
    </row>
    <row r="16" spans="1:19" ht="3" customHeight="1" x14ac:dyDescent="0.3">
      <c r="B16" s="550"/>
      <c r="C16" s="551"/>
      <c r="D16" s="551"/>
      <c r="E16" s="551"/>
      <c r="F16" s="551"/>
      <c r="G16" s="551"/>
      <c r="H16" s="551"/>
      <c r="I16" s="551"/>
      <c r="J16" s="551"/>
    </row>
  </sheetData>
  <mergeCells count="8">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tabColor theme="8" tint="0.59999389629810485"/>
    <pageSetUpPr fitToPage="1"/>
  </sheetPr>
  <dimension ref="A1:M12"/>
  <sheetViews>
    <sheetView showGridLines="0" zoomScale="60" zoomScaleNormal="60" workbookViewId="0">
      <selection activeCell="B1" sqref="B1"/>
    </sheetView>
  </sheetViews>
  <sheetFormatPr baseColWidth="10" defaultColWidth="9.140625" defaultRowHeight="15" x14ac:dyDescent="0.25"/>
  <cols>
    <col min="1" max="1" width="2.5703125" style="15" customWidth="1"/>
    <col min="2" max="2" width="115.5703125" style="547" customWidth="1"/>
    <col min="3" max="10" width="17.5703125" style="547" customWidth="1"/>
    <col min="11" max="16384" width="9.140625" style="547"/>
  </cols>
  <sheetData>
    <row r="1" spans="1:13" s="6" customFormat="1" ht="49.5" customHeight="1" x14ac:dyDescent="0.35">
      <c r="C1" s="129"/>
      <c r="D1" s="129"/>
      <c r="E1" s="129"/>
      <c r="F1" s="129"/>
      <c r="G1" s="129" t="s">
        <v>5</v>
      </c>
      <c r="H1" s="129"/>
      <c r="I1" s="129"/>
      <c r="J1" s="129"/>
    </row>
    <row r="2" spans="1:13" s="60" customFormat="1" ht="56.1" customHeight="1" x14ac:dyDescent="0.5">
      <c r="B2" s="363" t="s">
        <v>247</v>
      </c>
    </row>
    <row r="3" spans="1:13" s="1" customFormat="1" x14ac:dyDescent="0.25">
      <c r="B3" s="372"/>
    </row>
    <row r="4" spans="1:13" s="1" customFormat="1" ht="3" customHeight="1" x14ac:dyDescent="0.3">
      <c r="A4" s="15"/>
      <c r="B4" s="366"/>
      <c r="C4" s="366"/>
      <c r="D4" s="366"/>
      <c r="E4" s="366"/>
      <c r="F4" s="366"/>
      <c r="G4" s="366"/>
      <c r="H4" s="366"/>
      <c r="I4" s="366"/>
      <c r="J4" s="366"/>
    </row>
    <row r="5" spans="1:13" s="42" customFormat="1" ht="18" customHeight="1" x14ac:dyDescent="0.3">
      <c r="A5" s="15"/>
      <c r="B5" s="41"/>
      <c r="C5" s="1053" t="s">
        <v>423</v>
      </c>
      <c r="D5" s="1053" t="s">
        <v>424</v>
      </c>
      <c r="E5" s="1053" t="s">
        <v>472</v>
      </c>
      <c r="F5" s="1033" t="s">
        <v>209</v>
      </c>
      <c r="G5" s="1033" t="s">
        <v>210</v>
      </c>
      <c r="H5" s="1033" t="s">
        <v>211</v>
      </c>
      <c r="I5" s="1033" t="s">
        <v>212</v>
      </c>
      <c r="J5" s="1033" t="s">
        <v>213</v>
      </c>
    </row>
    <row r="6" spans="1:13" s="552" customFormat="1" ht="18" customHeight="1" thickBot="1" x14ac:dyDescent="0.35">
      <c r="A6" s="15"/>
      <c r="B6" s="169" t="s">
        <v>25</v>
      </c>
      <c r="C6" s="1054"/>
      <c r="D6" s="1054"/>
      <c r="E6" s="1054"/>
      <c r="F6" s="1041"/>
      <c r="G6" s="1041"/>
      <c r="H6" s="1041"/>
      <c r="I6" s="1041"/>
      <c r="J6" s="1041"/>
      <c r="K6" s="17"/>
      <c r="L6" s="15"/>
      <c r="M6" s="15"/>
    </row>
    <row r="7" spans="1:13" s="552" customFormat="1" ht="18.600000000000001" customHeight="1" x14ac:dyDescent="0.2">
      <c r="A7" s="15"/>
      <c r="B7" s="236" t="s">
        <v>166</v>
      </c>
      <c r="C7" s="381">
        <v>-486.56445073000003</v>
      </c>
      <c r="D7" s="58">
        <v>-455.80240660999993</v>
      </c>
      <c r="E7" s="553">
        <f>+((C7-D7)/D7)*100</f>
        <v>6.7489867701205783</v>
      </c>
      <c r="F7" s="381">
        <v>-218.40224575000002</v>
      </c>
      <c r="G7" s="892">
        <v>-268.16220498000001</v>
      </c>
      <c r="H7" s="892">
        <v>-359.40519071000028</v>
      </c>
      <c r="I7" s="892">
        <v>-282.18263203000004</v>
      </c>
      <c r="J7" s="892">
        <v>-200.46788875999994</v>
      </c>
      <c r="K7" s="17"/>
      <c r="L7" s="15"/>
      <c r="M7" s="15"/>
    </row>
    <row r="8" spans="1:13" s="552" customFormat="1" ht="18.600000000000001" customHeight="1" x14ac:dyDescent="0.2">
      <c r="A8" s="15"/>
      <c r="B8" s="114" t="s">
        <v>167</v>
      </c>
      <c r="C8" s="383">
        <v>-194.21754915999992</v>
      </c>
      <c r="D8" s="95">
        <v>-100.26066439000006</v>
      </c>
      <c r="E8" s="891">
        <f>+((C8-D8)/D8)*100</f>
        <v>93.712609368436489</v>
      </c>
      <c r="F8" s="383">
        <v>-102.79785769999992</v>
      </c>
      <c r="G8" s="893">
        <v>-91.419691459999996</v>
      </c>
      <c r="H8" s="893">
        <v>-52.740485539999781</v>
      </c>
      <c r="I8" s="893">
        <v>-94.549532900000017</v>
      </c>
      <c r="J8" s="893">
        <v>-75.047692370000135</v>
      </c>
      <c r="K8" s="17"/>
      <c r="L8" s="15"/>
      <c r="M8" s="15"/>
    </row>
    <row r="9" spans="1:13" s="552" customFormat="1" ht="18.600000000000001" customHeight="1" x14ac:dyDescent="0.2">
      <c r="A9" s="15"/>
      <c r="B9" s="247" t="s">
        <v>248</v>
      </c>
      <c r="C9" s="884">
        <v>-680.78199988999995</v>
      </c>
      <c r="D9" s="201">
        <v>-556.06307100000004</v>
      </c>
      <c r="E9" s="462">
        <f>+((C9-D9)/D9)*100</f>
        <v>22.428917760302035</v>
      </c>
      <c r="F9" s="884">
        <v>-321.20010344999992</v>
      </c>
      <c r="G9" s="894">
        <v>-359.58189644000004</v>
      </c>
      <c r="H9" s="894">
        <v>-412.14567625000018</v>
      </c>
      <c r="I9" s="894">
        <v>-376.73216492999995</v>
      </c>
      <c r="J9" s="894">
        <v>-275.5155811300001</v>
      </c>
      <c r="K9" s="17"/>
      <c r="L9" s="15"/>
      <c r="M9" s="15"/>
    </row>
    <row r="10" spans="1:13" s="552" customFormat="1" ht="3" customHeight="1" x14ac:dyDescent="0.2">
      <c r="A10" s="15"/>
      <c r="B10" s="256"/>
      <c r="C10" s="191"/>
      <c r="D10" s="191"/>
      <c r="E10" s="191"/>
      <c r="F10" s="191"/>
      <c r="G10" s="191"/>
      <c r="H10" s="191"/>
      <c r="I10" s="191"/>
      <c r="J10" s="191"/>
      <c r="K10" s="17"/>
      <c r="L10" s="15"/>
      <c r="M10" s="15"/>
    </row>
    <row r="11" spans="1:13" ht="18.600000000000001" customHeight="1" x14ac:dyDescent="0.25">
      <c r="B11" s="470" t="s">
        <v>249</v>
      </c>
      <c r="C11" s="471">
        <v>2.9331467781472083E-3</v>
      </c>
      <c r="D11" s="472">
        <v>2.7203464615785859E-3</v>
      </c>
      <c r="E11" s="473">
        <f>+(C11-D11)*100</f>
        <v>2.1280031656862243E-2</v>
      </c>
      <c r="F11" s="471">
        <v>2.9331467781472083E-3</v>
      </c>
      <c r="G11" s="472">
        <v>2.8799066666348578E-3</v>
      </c>
      <c r="H11" s="472">
        <v>2.8354315772039728E-3</v>
      </c>
      <c r="I11" s="472">
        <v>3.0136634558101346E-3</v>
      </c>
      <c r="J11" s="472">
        <v>2.7203464615785859E-3</v>
      </c>
    </row>
    <row r="12" spans="1:13" ht="3" customHeight="1" x14ac:dyDescent="0.3">
      <c r="B12" s="550"/>
      <c r="C12" s="551"/>
      <c r="D12" s="551"/>
      <c r="E12" s="551"/>
      <c r="F12" s="551"/>
      <c r="G12" s="551"/>
      <c r="H12" s="551"/>
      <c r="I12" s="551"/>
      <c r="J12" s="551"/>
    </row>
  </sheetData>
  <mergeCells count="8">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tabColor theme="8" tint="0.59999389629810485"/>
    <pageSetUpPr fitToPage="1"/>
  </sheetPr>
  <dimension ref="A1:T11"/>
  <sheetViews>
    <sheetView showGridLines="0" zoomScale="60" zoomScaleNormal="60" workbookViewId="0">
      <selection activeCell="B1" sqref="B1"/>
    </sheetView>
  </sheetViews>
  <sheetFormatPr baseColWidth="10" defaultColWidth="11.42578125" defaultRowHeight="15" x14ac:dyDescent="0.25"/>
  <cols>
    <col min="1" max="1" width="2.5703125" style="15" customWidth="1"/>
    <col min="2" max="2" width="115.5703125" style="524" customWidth="1"/>
    <col min="3" max="10" width="17.5703125" style="524" customWidth="1"/>
    <col min="11" max="183" width="11.42578125" style="524"/>
    <col min="184" max="184" width="3.42578125" style="524" customWidth="1"/>
    <col min="185" max="185" width="51.5703125" style="524" customWidth="1"/>
    <col min="186" max="186" width="0.42578125" style="524" customWidth="1"/>
    <col min="187" max="187" width="0" style="524" hidden="1" customWidth="1"/>
    <col min="188" max="188" width="7.140625" style="524" customWidth="1"/>
    <col min="189" max="189" width="0.42578125" style="524" customWidth="1"/>
    <col min="190" max="190" width="8.85546875" style="524" customWidth="1"/>
    <col min="191" max="191" width="9.5703125" style="524" customWidth="1"/>
    <col min="192" max="192" width="8.85546875" style="524" customWidth="1"/>
    <col min="193" max="193" width="7.5703125" style="524" customWidth="1"/>
    <col min="194" max="194" width="2" style="524" customWidth="1"/>
    <col min="195" max="195" width="7.5703125" style="524" customWidth="1"/>
    <col min="196" max="196" width="0.42578125" style="524" customWidth="1"/>
    <col min="197" max="200" width="7.5703125" style="524" customWidth="1"/>
    <col min="201" max="201" width="8.5703125" style="524" customWidth="1"/>
    <col min="202" max="202" width="14.5703125" style="524" customWidth="1"/>
    <col min="203" max="203" width="13.42578125" style="524" customWidth="1"/>
    <col min="204" max="204" width="9.5703125" style="524" customWidth="1"/>
    <col min="205" max="206" width="13.42578125" style="524" customWidth="1"/>
    <col min="207" max="207" width="0.42578125" style="524" customWidth="1"/>
    <col min="208" max="208" width="14.85546875" style="524" customWidth="1"/>
    <col min="209" max="209" width="12.42578125" style="524" customWidth="1"/>
    <col min="210" max="210" width="13.42578125" style="524" customWidth="1"/>
    <col min="211" max="211" width="13" style="524" customWidth="1"/>
    <col min="212" max="212" width="12.42578125" style="524" customWidth="1"/>
    <col min="213" max="216" width="11.42578125" style="524" customWidth="1"/>
    <col min="217" max="217" width="23.42578125" style="524" customWidth="1"/>
    <col min="218" max="229" width="8.5703125" style="524" customWidth="1"/>
    <col min="230" max="16384" width="11.42578125" style="524"/>
  </cols>
  <sheetData>
    <row r="1" spans="1:20" s="6" customFormat="1" ht="49.5" customHeight="1" x14ac:dyDescent="0.35">
      <c r="C1" s="129"/>
      <c r="D1" s="129"/>
      <c r="E1" s="129"/>
      <c r="F1" s="129"/>
      <c r="G1" s="129" t="s">
        <v>5</v>
      </c>
      <c r="H1" s="129"/>
      <c r="I1" s="129"/>
      <c r="J1" s="129"/>
    </row>
    <row r="2" spans="1:20" s="60" customFormat="1" ht="56.1" customHeight="1" x14ac:dyDescent="0.5">
      <c r="B2" s="363" t="s">
        <v>250</v>
      </c>
    </row>
    <row r="3" spans="1:20" s="1" customFormat="1" x14ac:dyDescent="0.25">
      <c r="B3" s="372"/>
    </row>
    <row r="4" spans="1:20" s="1" customFormat="1" ht="3" customHeight="1" x14ac:dyDescent="0.3">
      <c r="A4" s="15"/>
      <c r="B4" s="366"/>
      <c r="C4" s="366"/>
      <c r="D4" s="366"/>
      <c r="E4" s="366"/>
      <c r="F4" s="366"/>
      <c r="G4" s="366"/>
      <c r="H4" s="366"/>
      <c r="I4" s="366"/>
      <c r="J4" s="366"/>
    </row>
    <row r="5" spans="1:20" s="42" customFormat="1" ht="18" customHeight="1" x14ac:dyDescent="0.3">
      <c r="A5" s="15"/>
      <c r="B5" s="41"/>
      <c r="C5" s="1053" t="s">
        <v>423</v>
      </c>
      <c r="D5" s="1053" t="s">
        <v>424</v>
      </c>
      <c r="E5" s="1053" t="s">
        <v>472</v>
      </c>
      <c r="F5" s="1033" t="s">
        <v>209</v>
      </c>
      <c r="G5" s="1033" t="s">
        <v>210</v>
      </c>
      <c r="H5" s="1033" t="s">
        <v>211</v>
      </c>
      <c r="I5" s="1033" t="s">
        <v>212</v>
      </c>
      <c r="J5" s="1033" t="s">
        <v>213</v>
      </c>
    </row>
    <row r="6" spans="1:20" ht="18" customHeight="1" thickBot="1" x14ac:dyDescent="0.35">
      <c r="B6" s="169" t="s">
        <v>27</v>
      </c>
      <c r="C6" s="1054"/>
      <c r="D6" s="1054"/>
      <c r="E6" s="1054"/>
      <c r="F6" s="1041"/>
      <c r="G6" s="1041"/>
      <c r="H6" s="1041"/>
      <c r="I6" s="1041"/>
      <c r="J6" s="1041"/>
      <c r="K6" s="17"/>
      <c r="L6" s="15"/>
      <c r="M6" s="15"/>
      <c r="N6" s="15"/>
      <c r="O6" s="15"/>
      <c r="P6" s="15"/>
      <c r="Q6" s="15"/>
      <c r="R6" s="15"/>
      <c r="S6" s="15"/>
      <c r="T6" s="15"/>
    </row>
    <row r="7" spans="1:20" s="552" customFormat="1" ht="18.600000000000001" customHeight="1" x14ac:dyDescent="0.2">
      <c r="A7" s="15"/>
      <c r="B7" s="236" t="s">
        <v>251</v>
      </c>
      <c r="C7" s="381">
        <v>-15.279899491050005</v>
      </c>
      <c r="D7" s="58">
        <v>8.7395721600000176</v>
      </c>
      <c r="E7" s="773">
        <f>+((C7-D7)/D7)*100</f>
        <v>-274.83578384974368</v>
      </c>
      <c r="F7" s="381">
        <v>-20.571926891050005</v>
      </c>
      <c r="G7" s="58">
        <v>5.2920274000000012</v>
      </c>
      <c r="H7" s="58">
        <v>4.7364029299999668</v>
      </c>
      <c r="I7" s="58">
        <v>-5.2906505600000067</v>
      </c>
      <c r="J7" s="58">
        <v>9.4295032700000156</v>
      </c>
      <c r="K7" s="17"/>
      <c r="L7" s="15"/>
      <c r="M7" s="15"/>
    </row>
    <row r="8" spans="1:20" s="552" customFormat="1" ht="18.600000000000001" customHeight="1" x14ac:dyDescent="0.2">
      <c r="A8" s="15"/>
      <c r="B8" s="114" t="s">
        <v>252</v>
      </c>
      <c r="C8" s="383">
        <v>-37.220544171428571</v>
      </c>
      <c r="D8" s="95">
        <v>-72.781494060000014</v>
      </c>
      <c r="E8" s="542">
        <f>+((C8-D8)/D8)*100</f>
        <v>-48.859878940181559</v>
      </c>
      <c r="F8" s="383">
        <v>-23.704478179999999</v>
      </c>
      <c r="G8" s="95">
        <v>-13.516065991428572</v>
      </c>
      <c r="H8" s="95">
        <v>-57.331266077687388</v>
      </c>
      <c r="I8" s="95">
        <v>-18.757701599999976</v>
      </c>
      <c r="J8" s="95">
        <v>-53.274709750000007</v>
      </c>
      <c r="K8" s="17"/>
      <c r="L8" s="15"/>
      <c r="M8" s="15"/>
    </row>
    <row r="9" spans="1:20" s="552" customFormat="1" ht="18.600000000000001" customHeight="1" x14ac:dyDescent="0.2">
      <c r="A9" s="15"/>
      <c r="B9" s="247" t="s">
        <v>168</v>
      </c>
      <c r="C9" s="884">
        <v>-52.500443662478574</v>
      </c>
      <c r="D9" s="201">
        <v>-64.041921899999991</v>
      </c>
      <c r="E9" s="462">
        <f>+((C9-D9)/D9)*100</f>
        <v>-18.021754961606515</v>
      </c>
      <c r="F9" s="884">
        <v>-44.276405071050007</v>
      </c>
      <c r="G9" s="201">
        <v>-8.2240385914285703</v>
      </c>
      <c r="H9" s="201">
        <v>-52.59486314768742</v>
      </c>
      <c r="I9" s="201">
        <v>-24.048352159999993</v>
      </c>
      <c r="J9" s="201">
        <v>-43.845206479999987</v>
      </c>
      <c r="K9" s="17"/>
      <c r="L9" s="15"/>
      <c r="M9" s="15"/>
    </row>
    <row r="10" spans="1:20" s="552" customFormat="1" ht="3" customHeight="1" x14ac:dyDescent="0.2">
      <c r="A10" s="15"/>
      <c r="B10" s="256"/>
      <c r="C10" s="191">
        <v>0</v>
      </c>
      <c r="D10" s="191">
        <v>0</v>
      </c>
      <c r="E10" s="191"/>
      <c r="F10" s="191">
        <v>0</v>
      </c>
      <c r="G10" s="191">
        <v>0</v>
      </c>
      <c r="H10" s="191">
        <v>0</v>
      </c>
      <c r="I10" s="191">
        <v>0</v>
      </c>
      <c r="J10" s="191">
        <v>0</v>
      </c>
      <c r="K10" s="17"/>
      <c r="L10" s="15"/>
      <c r="M10" s="15"/>
    </row>
    <row r="11" spans="1:20" s="547" customFormat="1" x14ac:dyDescent="0.25">
      <c r="A11" s="15"/>
      <c r="B11" s="554"/>
    </row>
  </sheetData>
  <mergeCells count="8">
    <mergeCell ref="J5:J6"/>
    <mergeCell ref="H5:H6"/>
    <mergeCell ref="I5:I6"/>
    <mergeCell ref="G5:G6"/>
    <mergeCell ref="C5:C6"/>
    <mergeCell ref="D5:D6"/>
    <mergeCell ref="E5:E6"/>
    <mergeCell ref="F5:F6"/>
  </mergeCells>
  <conditionalFormatting sqref="E2:E4 E17:E65326">
    <cfRule type="cellIs" dxfId="2" priority="2" operator="notEqual">
      <formula>0</formula>
    </cfRule>
  </conditionalFormatting>
  <pageMargins left="0.70866141732283472" right="0.70866141732283472" top="0.74803149606299213" bottom="0.74803149606299213" header="0.31496062992125984" footer="0.31496062992125984"/>
  <pageSetup paperSize="9" scale="88" orientation="landscape" horizontalDpi="4294967294"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A9D0F-AD80-4DFE-8652-4779D285397C}">
  <sheetPr>
    <tabColor theme="8" tint="0.59999389629810485"/>
  </sheetPr>
  <dimension ref="A1:Q69"/>
  <sheetViews>
    <sheetView showGridLines="0" zoomScale="60" zoomScaleNormal="60" workbookViewId="0">
      <selection activeCell="B1" sqref="B1"/>
    </sheetView>
  </sheetViews>
  <sheetFormatPr baseColWidth="10" defaultColWidth="10.5703125" defaultRowHeight="15.75" x14ac:dyDescent="0.2"/>
  <cols>
    <col min="1" max="1" width="2.5703125" style="716" customWidth="1"/>
    <col min="2" max="2" width="71.42578125" style="716" customWidth="1"/>
    <col min="3" max="3" width="4.28515625" style="718" customWidth="1"/>
    <col min="4" max="6" width="10.5703125" style="718"/>
    <col min="7" max="7" width="6.7109375" style="718" customWidth="1"/>
    <col min="8" max="12" width="11.28515625" style="718" customWidth="1"/>
    <col min="13" max="14" width="14.42578125" style="718" customWidth="1"/>
    <col min="15" max="16384" width="10.5703125" style="716"/>
  </cols>
  <sheetData>
    <row r="1" spans="1:17" s="6" customFormat="1" ht="49.5" customHeight="1" x14ac:dyDescent="0.35">
      <c r="C1" s="1056" t="s">
        <v>275</v>
      </c>
      <c r="D1" s="1056"/>
      <c r="E1" s="1056"/>
      <c r="F1" s="1056"/>
      <c r="G1" s="1056"/>
      <c r="H1" s="1056"/>
      <c r="I1" s="1056"/>
      <c r="J1" s="1056"/>
      <c r="K1" s="1056"/>
      <c r="L1" s="442"/>
      <c r="M1" s="442"/>
      <c r="N1" s="442"/>
    </row>
    <row r="2" spans="1:17" s="60" customFormat="1" ht="56.1" customHeight="1" x14ac:dyDescent="0.5">
      <c r="B2" s="363" t="s">
        <v>253</v>
      </c>
      <c r="H2" s="443"/>
      <c r="I2" s="443"/>
      <c r="J2" s="443"/>
      <c r="K2" s="443"/>
      <c r="L2" s="443"/>
      <c r="M2" s="443"/>
      <c r="N2" s="443"/>
      <c r="O2" s="871"/>
    </row>
    <row r="3" spans="1:17" s="1" customFormat="1" ht="14.45" customHeight="1" x14ac:dyDescent="0.5">
      <c r="B3" s="372"/>
      <c r="H3" s="444"/>
      <c r="I3" s="444"/>
      <c r="J3" s="444"/>
      <c r="K3" s="444"/>
      <c r="L3" s="444"/>
      <c r="M3" s="444"/>
      <c r="N3" s="444"/>
      <c r="O3" s="60"/>
    </row>
    <row r="4" spans="1:17" s="1" customFormat="1" ht="3" customHeight="1" x14ac:dyDescent="0.5">
      <c r="A4" s="711"/>
      <c r="B4" s="712"/>
      <c r="C4" s="712"/>
      <c r="D4" s="712"/>
      <c r="E4" s="712"/>
      <c r="F4" s="712"/>
      <c r="G4" s="712"/>
      <c r="H4" s="713"/>
      <c r="I4" s="713"/>
      <c r="J4" s="713"/>
      <c r="K4" s="713"/>
      <c r="L4" s="713"/>
      <c r="M4" s="713"/>
      <c r="N4" s="713"/>
      <c r="O4" s="60"/>
    </row>
    <row r="5" spans="1:17" s="42" customFormat="1" ht="21.95" customHeight="1" x14ac:dyDescent="0.5">
      <c r="A5" s="711"/>
      <c r="B5" s="714"/>
      <c r="C5" s="1058"/>
      <c r="D5" s="1060" t="s">
        <v>423</v>
      </c>
      <c r="E5" s="1060" t="s">
        <v>424</v>
      </c>
      <c r="F5" s="1053" t="s">
        <v>472</v>
      </c>
      <c r="G5" s="1062"/>
      <c r="H5" s="1064" t="s">
        <v>209</v>
      </c>
      <c r="I5" s="1064" t="s">
        <v>210</v>
      </c>
      <c r="J5" s="1064" t="s">
        <v>211</v>
      </c>
      <c r="K5" s="1064" t="s">
        <v>212</v>
      </c>
      <c r="L5" s="1064" t="s">
        <v>213</v>
      </c>
      <c r="M5" s="1033" t="s">
        <v>473</v>
      </c>
      <c r="N5" s="1033" t="s">
        <v>474</v>
      </c>
      <c r="O5" s="60"/>
    </row>
    <row r="6" spans="1:17" s="1" customFormat="1" ht="21.95" customHeight="1" thickBot="1" x14ac:dyDescent="0.55000000000000004">
      <c r="A6" s="711"/>
      <c r="B6" s="715" t="s">
        <v>25</v>
      </c>
      <c r="C6" s="1059"/>
      <c r="D6" s="1061"/>
      <c r="E6" s="1061"/>
      <c r="F6" s="1054"/>
      <c r="G6" s="1063"/>
      <c r="H6" s="1065"/>
      <c r="I6" s="1065"/>
      <c r="J6" s="1065"/>
      <c r="K6" s="1065"/>
      <c r="L6" s="1065"/>
      <c r="M6" s="1041"/>
      <c r="N6" s="1041"/>
      <c r="O6" s="60"/>
    </row>
    <row r="7" spans="1:17" ht="6" customHeight="1" x14ac:dyDescent="0.5">
      <c r="B7" s="717"/>
      <c r="D7" s="719"/>
      <c r="E7" s="720"/>
      <c r="F7" s="720"/>
      <c r="G7" s="720"/>
      <c r="H7" s="720"/>
      <c r="I7" s="720"/>
      <c r="J7" s="720"/>
      <c r="K7" s="720"/>
      <c r="L7" s="720"/>
      <c r="M7" s="720"/>
      <c r="N7" s="720"/>
      <c r="O7" s="60"/>
      <c r="Q7" s="1"/>
    </row>
    <row r="8" spans="1:17" ht="22.5" customHeight="1" x14ac:dyDescent="0.5">
      <c r="B8" s="721" t="s">
        <v>254</v>
      </c>
      <c r="D8" s="719"/>
      <c r="E8" s="720"/>
      <c r="F8" s="720"/>
      <c r="G8" s="720"/>
      <c r="H8" s="720"/>
      <c r="I8" s="720"/>
      <c r="J8" s="720"/>
      <c r="K8" s="720"/>
      <c r="L8" s="720"/>
      <c r="M8" s="720"/>
      <c r="N8" s="720"/>
      <c r="O8" s="60"/>
      <c r="Q8" s="1"/>
    </row>
    <row r="9" spans="1:17" ht="6" customHeight="1" x14ac:dyDescent="0.5">
      <c r="B9" s="722"/>
      <c r="D9" s="719"/>
      <c r="E9" s="720"/>
      <c r="F9" s="720"/>
      <c r="G9" s="60"/>
      <c r="H9" s="720"/>
      <c r="I9" s="720"/>
      <c r="J9" s="720"/>
      <c r="K9" s="720"/>
      <c r="L9" s="720"/>
      <c r="M9" s="720"/>
      <c r="N9" s="720"/>
      <c r="O9" s="60"/>
      <c r="Q9" s="1"/>
    </row>
    <row r="10" spans="1:17" s="723" customFormat="1" ht="19.5" customHeight="1" x14ac:dyDescent="0.5">
      <c r="B10" s="724" t="s">
        <v>110</v>
      </c>
      <c r="C10" s="725"/>
      <c r="D10" s="965">
        <v>5572.4773367085108</v>
      </c>
      <c r="E10" s="964">
        <v>4624.1849502539599</v>
      </c>
      <c r="F10" s="969">
        <f>+((D10-E10)/E10)*100</f>
        <v>20.507233094179568</v>
      </c>
      <c r="G10" s="60"/>
      <c r="H10" s="964">
        <v>2791.3455640001598</v>
      </c>
      <c r="I10" s="964">
        <v>2781.1317727083506</v>
      </c>
      <c r="J10" s="964">
        <v>2749.3115730757695</v>
      </c>
      <c r="K10" s="964">
        <v>2739.7106086348704</v>
      </c>
      <c r="L10" s="964">
        <v>2441.8140453246697</v>
      </c>
      <c r="M10" s="969">
        <f t="shared" ref="M10:M34" si="0">+((H10-I10)/I10)*100</f>
        <v>0.3672530511512847</v>
      </c>
      <c r="N10" s="969">
        <f t="shared" ref="N10" si="1">+((H10-L10)/L10)*100</f>
        <v>14.314420024929275</v>
      </c>
      <c r="O10" s="60"/>
      <c r="Q10" s="1"/>
    </row>
    <row r="11" spans="1:17" s="723" customFormat="1" ht="8.4499999999999993" customHeight="1" x14ac:dyDescent="0.5">
      <c r="B11" s="726"/>
      <c r="C11" s="725"/>
      <c r="D11" s="727"/>
      <c r="E11" s="728"/>
      <c r="F11" s="966"/>
      <c r="G11" s="60"/>
      <c r="H11" s="728"/>
      <c r="I11" s="728"/>
      <c r="J11" s="728"/>
      <c r="K11" s="728"/>
      <c r="L11" s="728"/>
      <c r="M11" s="729"/>
      <c r="N11" s="729"/>
      <c r="O11" s="60"/>
      <c r="Q11" s="1"/>
    </row>
    <row r="12" spans="1:17" s="723" customFormat="1" ht="19.5" customHeight="1" x14ac:dyDescent="0.5">
      <c r="B12" s="724" t="s">
        <v>255</v>
      </c>
      <c r="C12" s="725"/>
      <c r="D12" s="965">
        <v>1854.9125289900053</v>
      </c>
      <c r="E12" s="964">
        <v>1846.0875307103895</v>
      </c>
      <c r="F12" s="969">
        <f>+((D12-E12)/E12)*100</f>
        <v>0.47803791168124371</v>
      </c>
      <c r="G12" s="60"/>
      <c r="H12" s="964">
        <v>953.08324853113891</v>
      </c>
      <c r="I12" s="964">
        <v>901.82928045886626</v>
      </c>
      <c r="J12" s="964">
        <v>916.83484193272159</v>
      </c>
      <c r="K12" s="964">
        <v>894.67511341861223</v>
      </c>
      <c r="L12" s="964">
        <v>908.72639806038956</v>
      </c>
      <c r="M12" s="969">
        <f>+((H12-I12)/I12)*100</f>
        <v>5.6833337731276306</v>
      </c>
      <c r="N12" s="969">
        <f>+((H12-L12)/L12)*100</f>
        <v>4.8812107324521241</v>
      </c>
      <c r="Q12" s="1"/>
    </row>
    <row r="13" spans="1:17" s="723" customFormat="1" ht="19.5" customHeight="1" x14ac:dyDescent="0.5">
      <c r="B13" s="730" t="s">
        <v>256</v>
      </c>
      <c r="C13" s="725"/>
      <c r="D13" s="731">
        <v>878.19236926855433</v>
      </c>
      <c r="E13" s="732">
        <v>929.94159358074671</v>
      </c>
      <c r="F13" s="971">
        <f t="shared" ref="F13:F18" si="2">+((D13-E13)/E13)*100</f>
        <v>-5.5647822045394948</v>
      </c>
      <c r="G13" s="60"/>
      <c r="H13" s="732">
        <v>450.29088252026003</v>
      </c>
      <c r="I13" s="732">
        <v>427.90148674829425</v>
      </c>
      <c r="J13" s="732">
        <v>445.89935431472622</v>
      </c>
      <c r="K13" s="732">
        <v>454.34324395520019</v>
      </c>
      <c r="L13" s="732">
        <v>460.03418509074663</v>
      </c>
      <c r="M13" s="972">
        <f t="shared" si="0"/>
        <v>5.2323715774177622</v>
      </c>
      <c r="N13" s="972">
        <f t="shared" ref="N13:N18" si="3">+((H13-L13)/L13)*100</f>
        <v>-2.1179518579830399</v>
      </c>
      <c r="O13" s="60"/>
      <c r="Q13" s="1"/>
    </row>
    <row r="14" spans="1:17" s="723" customFormat="1" ht="19.5" customHeight="1" x14ac:dyDescent="0.5">
      <c r="B14" s="730" t="s">
        <v>257</v>
      </c>
      <c r="C14" s="725"/>
      <c r="D14" s="731">
        <v>140.72649862</v>
      </c>
      <c r="E14" s="732">
        <v>141.15343254000001</v>
      </c>
      <c r="F14" s="972">
        <f t="shared" si="2"/>
        <v>-0.30246088410143762</v>
      </c>
      <c r="G14" s="60"/>
      <c r="H14" s="732">
        <v>74.039332169999994</v>
      </c>
      <c r="I14" s="732">
        <v>66.687166450000007</v>
      </c>
      <c r="J14" s="732">
        <v>55.70550691000004</v>
      </c>
      <c r="K14" s="732">
        <v>43.300060899999984</v>
      </c>
      <c r="L14" s="732">
        <v>56.377662070000007</v>
      </c>
      <c r="M14" s="972">
        <f t="shared" si="0"/>
        <v>11.024858471850676</v>
      </c>
      <c r="N14" s="972">
        <f t="shared" si="3"/>
        <v>31.327425529052249</v>
      </c>
      <c r="O14" s="60"/>
      <c r="Q14" s="1"/>
    </row>
    <row r="15" spans="1:17" s="723" customFormat="1" ht="19.5" customHeight="1" x14ac:dyDescent="0.5">
      <c r="B15" s="730" t="s">
        <v>258</v>
      </c>
      <c r="C15" s="725"/>
      <c r="D15" s="731">
        <v>210.9846263</v>
      </c>
      <c r="E15" s="732">
        <v>199.90057636</v>
      </c>
      <c r="F15" s="972">
        <f t="shared" si="2"/>
        <v>5.5447813817398846</v>
      </c>
      <c r="G15" s="60"/>
      <c r="H15" s="732">
        <v>112.51991438</v>
      </c>
      <c r="I15" s="732">
        <v>98.464711919999999</v>
      </c>
      <c r="J15" s="732">
        <v>100.41739725999999</v>
      </c>
      <c r="K15" s="732">
        <v>94.150133040000028</v>
      </c>
      <c r="L15" s="732">
        <v>96.012033350000024</v>
      </c>
      <c r="M15" s="972">
        <f t="shared" si="0"/>
        <v>14.274354929733088</v>
      </c>
      <c r="N15" s="972">
        <f t="shared" si="3"/>
        <v>17.193554239000996</v>
      </c>
      <c r="O15" s="60"/>
      <c r="Q15" s="1"/>
    </row>
    <row r="16" spans="1:17" s="723" customFormat="1" ht="19.5" customHeight="1" x14ac:dyDescent="0.5">
      <c r="B16" s="730" t="s">
        <v>259</v>
      </c>
      <c r="C16" s="725"/>
      <c r="D16" s="731">
        <v>458.39138981145084</v>
      </c>
      <c r="E16" s="732">
        <v>415.2039362796429</v>
      </c>
      <c r="F16" s="972">
        <f t="shared" si="2"/>
        <v>10.401503877535704</v>
      </c>
      <c r="G16" s="60"/>
      <c r="H16" s="732">
        <v>232.02830155087872</v>
      </c>
      <c r="I16" s="732">
        <v>226.36308826057208</v>
      </c>
      <c r="J16" s="732">
        <v>219.0176232779952</v>
      </c>
      <c r="K16" s="732">
        <v>221.54878397341204</v>
      </c>
      <c r="L16" s="732">
        <v>215.7682690896429</v>
      </c>
      <c r="M16" s="972">
        <f t="shared" si="0"/>
        <v>2.5027107263112058</v>
      </c>
      <c r="N16" s="972">
        <f t="shared" si="3"/>
        <v>7.5358775086991336</v>
      </c>
      <c r="O16" s="60"/>
      <c r="Q16" s="1"/>
    </row>
    <row r="17" spans="2:17" s="723" customFormat="1" ht="19.5" customHeight="1" x14ac:dyDescent="0.5">
      <c r="B17" s="730" t="s">
        <v>260</v>
      </c>
      <c r="C17" s="725"/>
      <c r="D17" s="734">
        <v>151.81795733000001</v>
      </c>
      <c r="E17" s="735">
        <v>145.15305659000001</v>
      </c>
      <c r="F17" s="972">
        <f t="shared" si="2"/>
        <v>4.5916365087823934</v>
      </c>
      <c r="G17" s="60"/>
      <c r="H17" s="735">
        <v>76.730558390000013</v>
      </c>
      <c r="I17" s="735">
        <v>75.08739894</v>
      </c>
      <c r="J17" s="735">
        <v>88.67411747000007</v>
      </c>
      <c r="K17" s="735">
        <v>73.997895139999997</v>
      </c>
      <c r="L17" s="735">
        <v>72.792730309999968</v>
      </c>
      <c r="M17" s="972">
        <f t="shared" si="0"/>
        <v>2.1883291646751681</v>
      </c>
      <c r="N17" s="972">
        <f t="shared" si="3"/>
        <v>5.4096447038463165</v>
      </c>
      <c r="O17" s="60"/>
      <c r="Q17" s="1"/>
    </row>
    <row r="18" spans="2:17" s="723" customFormat="1" ht="19.5" customHeight="1" x14ac:dyDescent="0.5">
      <c r="B18" s="730" t="s">
        <v>261</v>
      </c>
      <c r="C18" s="725"/>
      <c r="D18" s="731">
        <v>14.799687660000002</v>
      </c>
      <c r="E18" s="732">
        <v>14.73493536</v>
      </c>
      <c r="F18" s="972">
        <f t="shared" si="2"/>
        <v>0.43944746561821424</v>
      </c>
      <c r="G18" s="60"/>
      <c r="H18" s="732">
        <v>7.4742595200000022</v>
      </c>
      <c r="I18" s="732">
        <v>7.3254281399999996</v>
      </c>
      <c r="J18" s="732">
        <v>7.1208426999999963</v>
      </c>
      <c r="K18" s="732">
        <v>7.3349964099999987</v>
      </c>
      <c r="L18" s="732">
        <v>7.7415181499999992</v>
      </c>
      <c r="M18" s="972">
        <f t="shared" si="0"/>
        <v>2.0317089616553456</v>
      </c>
      <c r="N18" s="972">
        <f t="shared" si="3"/>
        <v>-3.4522767346350158</v>
      </c>
      <c r="Q18" s="1"/>
    </row>
    <row r="19" spans="2:17" s="723" customFormat="1" ht="8.4499999999999993" customHeight="1" x14ac:dyDescent="0.5">
      <c r="B19" s="736"/>
      <c r="C19" s="725"/>
      <c r="D19" s="727"/>
      <c r="E19" s="728"/>
      <c r="F19" s="966"/>
      <c r="G19" s="60"/>
      <c r="H19" s="728"/>
      <c r="I19" s="728"/>
      <c r="J19" s="728"/>
      <c r="K19" s="728"/>
      <c r="L19" s="728"/>
      <c r="M19" s="729"/>
      <c r="N19" s="729"/>
      <c r="Q19" s="1"/>
    </row>
    <row r="20" spans="2:17" s="723" customFormat="1" ht="19.5" customHeight="1" x14ac:dyDescent="0.5">
      <c r="B20" s="724" t="s">
        <v>163</v>
      </c>
      <c r="C20" s="725"/>
      <c r="D20" s="965">
        <v>594.12465067999983</v>
      </c>
      <c r="E20" s="964">
        <v>500.5829501999998</v>
      </c>
      <c r="F20" s="969">
        <f>+((D20-E20)/E20)*100</f>
        <v>18.686553435874504</v>
      </c>
      <c r="G20" s="60"/>
      <c r="H20" s="964">
        <v>299.31316630999896</v>
      </c>
      <c r="I20" s="964">
        <v>294.81148437000093</v>
      </c>
      <c r="J20" s="964">
        <v>320.67322705999982</v>
      </c>
      <c r="K20" s="964">
        <v>296.95368613000034</v>
      </c>
      <c r="L20" s="964">
        <v>256.69486716999882</v>
      </c>
      <c r="M20" s="969">
        <f>+((H20-I20)/I20)*100</f>
        <v>1.5269696666050614</v>
      </c>
      <c r="N20" s="969">
        <f>+((H20-L20)/L20)*100</f>
        <v>16.602707958229544</v>
      </c>
    </row>
    <row r="21" spans="2:17" s="723" customFormat="1" ht="19.5" customHeight="1" x14ac:dyDescent="0.5">
      <c r="B21" s="730" t="s">
        <v>262</v>
      </c>
      <c r="C21" s="725"/>
      <c r="D21" s="734">
        <v>367.85593718999996</v>
      </c>
      <c r="E21" s="735">
        <v>320.60561474999997</v>
      </c>
      <c r="F21" s="968">
        <f t="shared" ref="F21:F23" si="4">+((D21-E21)/E21)*100</f>
        <v>14.737833732838579</v>
      </c>
      <c r="G21" s="60"/>
      <c r="H21" s="735">
        <v>184.36850066999995</v>
      </c>
      <c r="I21" s="735">
        <v>183.48743652000002</v>
      </c>
      <c r="J21" s="735">
        <v>186.14802902000002</v>
      </c>
      <c r="K21" s="735">
        <v>191.27695821000009</v>
      </c>
      <c r="L21" s="735">
        <v>160.64349816999993</v>
      </c>
      <c r="M21" s="972">
        <f t="shared" si="0"/>
        <v>0.48017682665913408</v>
      </c>
      <c r="N21" s="972">
        <f t="shared" ref="N21:N34" si="5">+((H21-L21)/L21)*100</f>
        <v>14.76872875047404</v>
      </c>
    </row>
    <row r="22" spans="2:17" s="723" customFormat="1" ht="19.5" customHeight="1" x14ac:dyDescent="0.5">
      <c r="B22" s="730" t="s">
        <v>263</v>
      </c>
      <c r="C22" s="725"/>
      <c r="D22" s="734">
        <v>182.82497525999997</v>
      </c>
      <c r="E22" s="735">
        <v>142.76223564000009</v>
      </c>
      <c r="F22" s="968">
        <f t="shared" si="4"/>
        <v>28.062561111066575</v>
      </c>
      <c r="G22" s="60"/>
      <c r="H22" s="735">
        <v>92.092968819999015</v>
      </c>
      <c r="I22" s="735">
        <v>90.732006440000958</v>
      </c>
      <c r="J22" s="735">
        <v>90.923485129999705</v>
      </c>
      <c r="K22" s="735">
        <v>86.105585740000009</v>
      </c>
      <c r="L22" s="735">
        <v>77.153661059998996</v>
      </c>
      <c r="M22" s="972">
        <f t="shared" si="0"/>
        <v>1.4999804737020015</v>
      </c>
      <c r="N22" s="972">
        <f t="shared" si="5"/>
        <v>19.363057507254748</v>
      </c>
    </row>
    <row r="23" spans="2:17" s="723" customFormat="1" ht="19.5" customHeight="1" x14ac:dyDescent="0.5">
      <c r="B23" s="737" t="s">
        <v>264</v>
      </c>
      <c r="C23" s="725"/>
      <c r="D23" s="731">
        <v>43.443738229999994</v>
      </c>
      <c r="E23" s="732">
        <v>37.215099809999785</v>
      </c>
      <c r="F23" s="967">
        <f t="shared" si="4"/>
        <v>16.736858027521826</v>
      </c>
      <c r="G23" s="60"/>
      <c r="H23" s="732">
        <v>22.851696819999997</v>
      </c>
      <c r="I23" s="732">
        <v>20.592041409999993</v>
      </c>
      <c r="J23" s="732">
        <v>43.601712910000032</v>
      </c>
      <c r="K23" s="732">
        <v>19.571142180000184</v>
      </c>
      <c r="L23" s="732">
        <v>18.897707939999883</v>
      </c>
      <c r="M23" s="972">
        <f t="shared" si="0"/>
        <v>10.973440490959097</v>
      </c>
      <c r="N23" s="972">
        <f t="shared" si="5"/>
        <v>20.923113493731655</v>
      </c>
    </row>
    <row r="24" spans="2:17" s="723" customFormat="1" ht="8.4499999999999993" customHeight="1" x14ac:dyDescent="0.5">
      <c r="B24" s="736"/>
      <c r="C24" s="725"/>
      <c r="D24" s="727"/>
      <c r="E24" s="728"/>
      <c r="F24" s="966"/>
      <c r="G24" s="60"/>
      <c r="H24" s="728"/>
      <c r="I24" s="728"/>
      <c r="J24" s="728"/>
      <c r="K24" s="728"/>
      <c r="L24" s="728"/>
      <c r="M24" s="729"/>
      <c r="N24" s="729"/>
    </row>
    <row r="25" spans="2:17" s="723" customFormat="1" ht="19.5" customHeight="1" x14ac:dyDescent="0.5">
      <c r="B25" s="724" t="s">
        <v>265</v>
      </c>
      <c r="C25" s="725"/>
      <c r="D25" s="965">
        <v>219.50162357110611</v>
      </c>
      <c r="E25" s="964">
        <v>289.84819121191902</v>
      </c>
      <c r="F25" s="969">
        <f>+((D25-E25)/E25)*100</f>
        <v>-24.270142016991183</v>
      </c>
      <c r="G25" s="60"/>
      <c r="H25" s="964">
        <v>158.40154836856755</v>
      </c>
      <c r="I25" s="964">
        <v>61.100075202538562</v>
      </c>
      <c r="J25" s="964">
        <v>53.142005041392991</v>
      </c>
      <c r="K25" s="964">
        <v>100.99515493294602</v>
      </c>
      <c r="L25" s="964">
        <v>143.07563037500762</v>
      </c>
      <c r="M25" s="969">
        <f>+((H25-I25)/I25)*100</f>
        <v>159.24935091076014</v>
      </c>
      <c r="N25" s="969">
        <f>+((H25-L25)/L25)*100</f>
        <v>10.711759894672495</v>
      </c>
    </row>
    <row r="26" spans="2:17" s="723" customFormat="1" ht="19.5" customHeight="1" x14ac:dyDescent="0.5">
      <c r="B26" s="730" t="s">
        <v>266</v>
      </c>
      <c r="C26" s="725"/>
      <c r="D26" s="731">
        <v>102.36077991785501</v>
      </c>
      <c r="E26" s="732">
        <v>138.99996150602891</v>
      </c>
      <c r="F26" s="971">
        <f>+((D26-E26)/E26)*100</f>
        <v>-26.359130744496451</v>
      </c>
      <c r="G26" s="60"/>
      <c r="H26" s="732">
        <v>52.761727616111969</v>
      </c>
      <c r="I26" s="732">
        <v>49.599052301743036</v>
      </c>
      <c r="J26" s="732">
        <v>22.0804809625877</v>
      </c>
      <c r="K26" s="732">
        <v>86.53126851344129</v>
      </c>
      <c r="L26" s="732">
        <v>53.520348972334013</v>
      </c>
      <c r="M26" s="733">
        <f t="shared" si="0"/>
        <v>6.3764833552228746</v>
      </c>
      <c r="N26" s="972">
        <f t="shared" si="5"/>
        <v>-1.4174447117566324</v>
      </c>
    </row>
    <row r="27" spans="2:17" s="723" customFormat="1" ht="19.5" customHeight="1" x14ac:dyDescent="0.5">
      <c r="B27" s="730" t="s">
        <v>267</v>
      </c>
      <c r="C27" s="725"/>
      <c r="D27" s="731">
        <v>117.14084365325112</v>
      </c>
      <c r="E27" s="732">
        <v>150.84822970589013</v>
      </c>
      <c r="F27" s="972">
        <f t="shared" ref="F27" si="6">+((D27-E27)/E27)*100</f>
        <v>-22.345231441136924</v>
      </c>
      <c r="G27" s="60"/>
      <c r="H27" s="732">
        <v>105.63982075245559</v>
      </c>
      <c r="I27" s="732">
        <v>11.501022900795528</v>
      </c>
      <c r="J27" s="732">
        <v>31.061524078805292</v>
      </c>
      <c r="K27" s="732">
        <v>14.463886419504735</v>
      </c>
      <c r="L27" s="732">
        <v>89.555281402673614</v>
      </c>
      <c r="M27" s="872">
        <f t="shared" si="0"/>
        <v>818.52543607359019</v>
      </c>
      <c r="N27" s="972">
        <f t="shared" si="5"/>
        <v>17.960458722093616</v>
      </c>
    </row>
    <row r="28" spans="2:17" s="723" customFormat="1" ht="8.4499999999999993" customHeight="1" x14ac:dyDescent="0.5">
      <c r="B28" s="726"/>
      <c r="C28" s="725"/>
      <c r="D28" s="727"/>
      <c r="E28" s="728"/>
      <c r="F28" s="966"/>
      <c r="G28" s="60"/>
      <c r="H28" s="728"/>
      <c r="I28" s="728"/>
      <c r="J28" s="728"/>
      <c r="K28" s="728"/>
      <c r="L28" s="728"/>
      <c r="M28" s="729"/>
      <c r="N28" s="729"/>
    </row>
    <row r="29" spans="2:17" s="723" customFormat="1" ht="19.5" customHeight="1" x14ac:dyDescent="0.5">
      <c r="B29" s="724" t="s">
        <v>162</v>
      </c>
      <c r="C29" s="725"/>
      <c r="D29" s="965">
        <v>136.9647047244749</v>
      </c>
      <c r="E29" s="964">
        <v>142.89582615679001</v>
      </c>
      <c r="F29" s="969">
        <f>+((D29-E29)/E29)*100</f>
        <v>-4.1506610737582266</v>
      </c>
      <c r="G29" s="60"/>
      <c r="H29" s="964">
        <v>75.827934436257408</v>
      </c>
      <c r="I29" s="964">
        <v>61.136770288217498</v>
      </c>
      <c r="J29" s="964">
        <v>20.841182753480158</v>
      </c>
      <c r="K29" s="964">
        <v>71.629263429608812</v>
      </c>
      <c r="L29" s="964">
        <v>61.32333565678951</v>
      </c>
      <c r="M29" s="969">
        <f t="shared" si="0"/>
        <v>24.029997133936341</v>
      </c>
      <c r="N29" s="969">
        <f t="shared" si="5"/>
        <v>23.652657873417553</v>
      </c>
    </row>
    <row r="30" spans="2:17" s="723" customFormat="1" ht="8.4499999999999993" customHeight="1" x14ac:dyDescent="0.5">
      <c r="B30" s="736"/>
      <c r="C30" s="725"/>
      <c r="D30" s="727"/>
      <c r="E30" s="728"/>
      <c r="F30" s="966"/>
      <c r="G30" s="60"/>
      <c r="H30" s="728"/>
      <c r="I30" s="728"/>
      <c r="J30" s="728"/>
      <c r="K30" s="728"/>
      <c r="L30" s="728"/>
      <c r="M30" s="729"/>
      <c r="N30" s="729"/>
    </row>
    <row r="31" spans="2:17" s="723" customFormat="1" ht="19.5" customHeight="1" x14ac:dyDescent="0.5">
      <c r="B31" s="724" t="s">
        <v>164</v>
      </c>
      <c r="C31" s="725"/>
      <c r="D31" s="965">
        <v>-676.94841624035712</v>
      </c>
      <c r="E31" s="964">
        <v>-730.12148934663992</v>
      </c>
      <c r="F31" s="969">
        <f>+((D31-E31)/E31)*100</f>
        <v>-7.2827705912156508</v>
      </c>
      <c r="G31" s="60"/>
      <c r="H31" s="964">
        <v>-72.770838919532025</v>
      </c>
      <c r="I31" s="964">
        <v>-604.17757732082509</v>
      </c>
      <c r="J31" s="964">
        <v>-518.59072699412991</v>
      </c>
      <c r="K31" s="964">
        <v>-88.17555377012107</v>
      </c>
      <c r="L31" s="964">
        <v>-239.49215006718296</v>
      </c>
      <c r="M31" s="969">
        <f t="shared" si="0"/>
        <v>-87.955389002976872</v>
      </c>
      <c r="N31" s="969">
        <f t="shared" si="5"/>
        <v>-69.614520184015149</v>
      </c>
    </row>
    <row r="32" spans="2:17" s="723" customFormat="1" ht="8.4499999999999993" customHeight="1" x14ac:dyDescent="0.5">
      <c r="B32" s="738"/>
      <c r="C32" s="725"/>
      <c r="D32" s="727"/>
      <c r="E32" s="728"/>
      <c r="F32" s="729"/>
      <c r="G32" s="60"/>
      <c r="H32" s="728"/>
      <c r="I32" s="728"/>
      <c r="J32" s="728"/>
      <c r="K32" s="728"/>
      <c r="L32" s="728"/>
      <c r="M32" s="729"/>
      <c r="N32" s="729"/>
    </row>
    <row r="33" spans="1:15" s="723" customFormat="1" ht="19.5" customHeight="1" x14ac:dyDescent="0.2">
      <c r="B33" s="794" t="s">
        <v>268</v>
      </c>
      <c r="C33" s="739"/>
      <c r="D33" s="740">
        <v>7701.0324284337403</v>
      </c>
      <c r="E33" s="740">
        <v>6673.4779591864171</v>
      </c>
      <c r="F33" s="741">
        <f>+((D33-E33)/E33)*100</f>
        <v>15.397585419950877</v>
      </c>
      <c r="G33" s="739"/>
      <c r="H33" s="740">
        <v>4205.2006227265902</v>
      </c>
      <c r="I33" s="740">
        <v>3495.8318057071488</v>
      </c>
      <c r="J33" s="740">
        <v>3542.2121028692341</v>
      </c>
      <c r="K33" s="740">
        <v>4015.788272775917</v>
      </c>
      <c r="L33" s="740">
        <v>3572.1421265196718</v>
      </c>
      <c r="M33" s="741">
        <f t="shared" si="0"/>
        <v>20.291846302827143</v>
      </c>
      <c r="N33" s="741">
        <f t="shared" si="5"/>
        <v>17.722097099862751</v>
      </c>
      <c r="O33" s="742"/>
    </row>
    <row r="34" spans="1:15" s="723" customFormat="1" ht="19.5" customHeight="1" x14ac:dyDescent="0.5">
      <c r="B34" s="743" t="s">
        <v>269</v>
      </c>
      <c r="C34" s="744"/>
      <c r="D34" s="745">
        <f>+D10+D12+D20+D26</f>
        <v>8123.8752962963717</v>
      </c>
      <c r="E34" s="746">
        <f>+E10+E12+E20+E26</f>
        <v>7109.855392670378</v>
      </c>
      <c r="F34" s="980">
        <f t="shared" ref="F34" si="7">+((D34-E34)/E34)*100</f>
        <v>14.262173386414542</v>
      </c>
      <c r="G34" s="60"/>
      <c r="H34" s="746">
        <f>+H10+H12+H20+H26</f>
        <v>4096.5037064574099</v>
      </c>
      <c r="I34" s="746">
        <f>+I10+I12+I20+I26</f>
        <v>4027.371589838961</v>
      </c>
      <c r="J34" s="746">
        <f>+J10+J12+J20+J26</f>
        <v>4008.9001230310787</v>
      </c>
      <c r="K34" s="746">
        <f>+K10+K12+K20+K26</f>
        <v>4017.8706766969244</v>
      </c>
      <c r="L34" s="746">
        <f>+L10+L12+L20+L26</f>
        <v>3660.7556595273918</v>
      </c>
      <c r="M34" s="980">
        <f t="shared" si="0"/>
        <v>1.716556694020211</v>
      </c>
      <c r="N34" s="980">
        <f t="shared" si="5"/>
        <v>11.903226750355518</v>
      </c>
    </row>
    <row r="35" spans="1:15" s="723" customFormat="1" ht="31.5" x14ac:dyDescent="0.5">
      <c r="C35" s="725"/>
      <c r="D35" s="725"/>
      <c r="E35" s="747"/>
      <c r="F35" s="748"/>
      <c r="G35" s="60"/>
      <c r="H35" s="747"/>
      <c r="I35" s="747"/>
      <c r="J35" s="747"/>
      <c r="K35" s="747"/>
      <c r="L35" s="747"/>
      <c r="M35" s="747"/>
      <c r="N35" s="747"/>
    </row>
    <row r="36" spans="1:15" s="1" customFormat="1" ht="14.45" customHeight="1" x14ac:dyDescent="0.5">
      <c r="B36" s="372"/>
      <c r="G36" s="60"/>
      <c r="H36" s="444"/>
      <c r="I36" s="444"/>
      <c r="J36" s="444"/>
      <c r="K36" s="444"/>
      <c r="L36" s="444"/>
      <c r="M36" s="444"/>
      <c r="N36" s="444"/>
      <c r="O36" s="60"/>
    </row>
    <row r="37" spans="1:15" s="1" customFormat="1" ht="3" customHeight="1" x14ac:dyDescent="0.5">
      <c r="A37" s="711"/>
      <c r="B37" s="712"/>
      <c r="C37" s="712"/>
      <c r="D37" s="712"/>
      <c r="E37" s="712"/>
      <c r="F37" s="712"/>
      <c r="G37" s="712"/>
      <c r="H37" s="713"/>
      <c r="I37" s="713"/>
      <c r="J37" s="713"/>
      <c r="K37" s="713"/>
      <c r="L37" s="713"/>
      <c r="M37" s="713"/>
      <c r="N37" s="713"/>
      <c r="O37" s="60"/>
    </row>
    <row r="38" spans="1:15" s="42" customFormat="1" ht="21.95" customHeight="1" x14ac:dyDescent="0.5">
      <c r="A38" s="711"/>
      <c r="B38" s="714"/>
      <c r="C38" s="1058"/>
      <c r="D38" s="1060" t="s">
        <v>423</v>
      </c>
      <c r="E38" s="1060" t="s">
        <v>424</v>
      </c>
      <c r="F38" s="1053" t="s">
        <v>472</v>
      </c>
      <c r="G38" s="1062"/>
      <c r="H38" s="1064" t="s">
        <v>209</v>
      </c>
      <c r="I38" s="1064" t="s">
        <v>210</v>
      </c>
      <c r="J38" s="1064" t="s">
        <v>211</v>
      </c>
      <c r="K38" s="1064" t="s">
        <v>212</v>
      </c>
      <c r="L38" s="1064" t="s">
        <v>213</v>
      </c>
      <c r="M38" s="1033" t="s">
        <v>473</v>
      </c>
      <c r="N38" s="1033" t="s">
        <v>474</v>
      </c>
      <c r="O38" s="60"/>
    </row>
    <row r="39" spans="1:15" s="1" customFormat="1" ht="21.95" customHeight="1" thickBot="1" x14ac:dyDescent="0.55000000000000004">
      <c r="A39" s="711"/>
      <c r="B39" s="715" t="s">
        <v>25</v>
      </c>
      <c r="C39" s="1059"/>
      <c r="D39" s="1061"/>
      <c r="E39" s="1061"/>
      <c r="F39" s="1054"/>
      <c r="G39" s="1063"/>
      <c r="H39" s="1065"/>
      <c r="I39" s="1065"/>
      <c r="J39" s="1065"/>
      <c r="K39" s="1065"/>
      <c r="L39" s="1065"/>
      <c r="M39" s="1041"/>
      <c r="N39" s="1041"/>
      <c r="O39" s="60"/>
    </row>
    <row r="40" spans="1:15" s="723" customFormat="1" ht="35.450000000000003" customHeight="1" x14ac:dyDescent="0.5">
      <c r="B40" s="1057" t="s">
        <v>270</v>
      </c>
      <c r="C40" s="1057"/>
      <c r="D40" s="1057"/>
      <c r="E40" s="749"/>
      <c r="F40" s="749"/>
      <c r="G40" s="60"/>
      <c r="H40" s="749"/>
      <c r="I40" s="749"/>
      <c r="J40" s="749"/>
      <c r="K40" s="749"/>
      <c r="L40" s="749"/>
      <c r="M40" s="749"/>
      <c r="N40" s="749"/>
    </row>
    <row r="41" spans="1:15" s="723" customFormat="1" ht="5.45" customHeight="1" x14ac:dyDescent="0.5">
      <c r="B41" s="738"/>
      <c r="C41" s="725"/>
      <c r="D41" s="727"/>
      <c r="E41" s="728"/>
      <c r="F41" s="750"/>
      <c r="G41" s="60"/>
      <c r="H41" s="728"/>
      <c r="I41" s="728"/>
      <c r="J41" s="728"/>
      <c r="K41" s="728"/>
      <c r="L41" s="728"/>
      <c r="M41" s="728"/>
      <c r="N41" s="728"/>
    </row>
    <row r="42" spans="1:15" s="723" customFormat="1" ht="19.5" customHeight="1" x14ac:dyDescent="0.5">
      <c r="B42" s="724" t="s">
        <v>110</v>
      </c>
      <c r="C42" s="725"/>
      <c r="D42" s="965">
        <f>+H42+I42</f>
        <v>5572.4773367085108</v>
      </c>
      <c r="E42" s="964">
        <v>4624.1849502539599</v>
      </c>
      <c r="F42" s="969">
        <f>+((D42-E42)/E42)*100</f>
        <v>20.507233094179568</v>
      </c>
      <c r="G42" s="60"/>
      <c r="H42" s="964">
        <f>+H10</f>
        <v>2791.3455640001598</v>
      </c>
      <c r="I42" s="964">
        <f>+I10</f>
        <v>2781.1317727083506</v>
      </c>
      <c r="J42" s="964">
        <f>+J10</f>
        <v>2749.3115730757695</v>
      </c>
      <c r="K42" s="964">
        <f>+K10</f>
        <v>2739.7106086348704</v>
      </c>
      <c r="L42" s="964">
        <f>+L10</f>
        <v>2441.8140453246697</v>
      </c>
      <c r="M42" s="969">
        <f>+((H42-I42)/I42)*100</f>
        <v>0.3672530511512847</v>
      </c>
      <c r="N42" s="969">
        <f>+((H42-L42)/L42)*100</f>
        <v>14.314420024929275</v>
      </c>
    </row>
    <row r="43" spans="1:15" s="723" customFormat="1" ht="8.4499999999999993" customHeight="1" x14ac:dyDescent="0.5">
      <c r="B43" s="726"/>
      <c r="C43" s="725"/>
      <c r="D43" s="727"/>
      <c r="E43" s="728"/>
      <c r="F43" s="751"/>
      <c r="G43" s="60"/>
      <c r="H43" s="728"/>
      <c r="I43" s="728"/>
      <c r="J43" s="728"/>
      <c r="K43" s="728"/>
      <c r="L43" s="728"/>
      <c r="M43" s="751"/>
      <c r="N43" s="751"/>
    </row>
    <row r="44" spans="1:15" s="723" customFormat="1" ht="19.5" customHeight="1" x14ac:dyDescent="0.5">
      <c r="B44" s="724" t="s">
        <v>214</v>
      </c>
      <c r="C44" s="725"/>
      <c r="D44" s="965">
        <f>+D46+D50+D54</f>
        <v>2449.0371796700051</v>
      </c>
      <c r="E44" s="964">
        <f>+E46+E50+E54</f>
        <v>2346.6704809103894</v>
      </c>
      <c r="F44" s="969">
        <f>+((D44-E44)/E44)*100</f>
        <v>4.3622101864042966</v>
      </c>
      <c r="G44" s="60"/>
      <c r="H44" s="964">
        <f>+H46+H50+H54</f>
        <v>1252.3964148411378</v>
      </c>
      <c r="I44" s="964">
        <f>+I46+I50+I54</f>
        <v>1196.6407648288673</v>
      </c>
      <c r="J44" s="964">
        <f>+J46+J50+J54</f>
        <v>1237.5080689927213</v>
      </c>
      <c r="K44" s="964">
        <f>+K46+K50+K54</f>
        <v>1191.6287995486125</v>
      </c>
      <c r="L44" s="964">
        <f>+L46+L50+L54</f>
        <v>1165.4212652303884</v>
      </c>
      <c r="M44" s="969">
        <f>+((H44-I44)/I44)*100</f>
        <v>4.6593473706575743</v>
      </c>
      <c r="N44" s="969">
        <f>+((H44-L44)/L44)*100</f>
        <v>7.4629794569224375</v>
      </c>
    </row>
    <row r="45" spans="1:15" s="723" customFormat="1" ht="8.4499999999999993" customHeight="1" x14ac:dyDescent="0.5">
      <c r="B45" s="726"/>
      <c r="C45" s="725"/>
      <c r="D45" s="727"/>
      <c r="E45" s="728"/>
      <c r="F45" s="751"/>
      <c r="G45" s="60"/>
      <c r="H45" s="728"/>
      <c r="I45" s="728"/>
      <c r="J45" s="728"/>
      <c r="K45" s="728"/>
      <c r="L45" s="728"/>
      <c r="M45" s="751"/>
      <c r="N45" s="751"/>
    </row>
    <row r="46" spans="1:15" s="723" customFormat="1" ht="19.5" customHeight="1" x14ac:dyDescent="0.5">
      <c r="B46" s="833" t="s">
        <v>175</v>
      </c>
      <c r="C46" s="834"/>
      <c r="D46" s="835">
        <f>+H46+I46</f>
        <v>851.27774829145073</v>
      </c>
      <c r="E46" s="836">
        <v>755.06926367964275</v>
      </c>
      <c r="F46" s="970">
        <f>+((D46-E46)/E46)*100</f>
        <v>12.74167672286908</v>
      </c>
      <c r="G46" s="60"/>
      <c r="H46" s="836">
        <f>SUM(H47:H48)</f>
        <v>431.17778510087771</v>
      </c>
      <c r="I46" s="836">
        <f>SUM(I47:I48)</f>
        <v>420.09996319057302</v>
      </c>
      <c r="J46" s="836">
        <f>SUM(J47:J48)</f>
        <v>449.33778148799502</v>
      </c>
      <c r="K46" s="836">
        <f>SUM(K47:K48)</f>
        <v>408.5584034434122</v>
      </c>
      <c r="L46" s="836">
        <f>SUM(L47:L48)</f>
        <v>392.35388654964174</v>
      </c>
      <c r="M46" s="970">
        <f>+((H46-I46)/I46)*100</f>
        <v>2.636949031409312</v>
      </c>
      <c r="N46" s="970">
        <f>+((H46-L46)/L46)*100</f>
        <v>9.8951227150196353</v>
      </c>
    </row>
    <row r="47" spans="1:15" s="723" customFormat="1" ht="19.5" customHeight="1" x14ac:dyDescent="0.5">
      <c r="B47" s="827" t="s">
        <v>220</v>
      </c>
      <c r="C47" s="828"/>
      <c r="D47" s="829">
        <f>+H47+I47</f>
        <v>610.20934714145073</v>
      </c>
      <c r="E47" s="830">
        <v>560.35699286964291</v>
      </c>
      <c r="F47" s="979">
        <f t="shared" ref="F47:F65" si="8">+((D47-E47)/E47)*100</f>
        <v>8.8965346923769157</v>
      </c>
      <c r="G47" s="831"/>
      <c r="H47" s="830">
        <f>+H16+H17</f>
        <v>308.75885994087872</v>
      </c>
      <c r="I47" s="830">
        <f>+I16+I17</f>
        <v>301.45048720057207</v>
      </c>
      <c r="J47" s="830">
        <f>+J16+J17</f>
        <v>307.69174074799525</v>
      </c>
      <c r="K47" s="830">
        <f>+K16+K17</f>
        <v>295.54667911341204</v>
      </c>
      <c r="L47" s="830">
        <f>+L16+L17</f>
        <v>288.56099939964287</v>
      </c>
      <c r="M47" s="979">
        <f t="shared" ref="M47" si="9">+((H47-I47)/I47)*100</f>
        <v>2.424402364771757</v>
      </c>
      <c r="N47" s="979">
        <f t="shared" ref="N47:N65" si="10">+((H47-L47)/L47)*100</f>
        <v>6.9995115706065345</v>
      </c>
    </row>
    <row r="48" spans="1:15" s="723" customFormat="1" ht="19.5" customHeight="1" x14ac:dyDescent="0.5">
      <c r="B48" s="832" t="s">
        <v>223</v>
      </c>
      <c r="C48" s="828"/>
      <c r="D48" s="829">
        <f>+H48+I48</f>
        <v>241.06840114999997</v>
      </c>
      <c r="E48" s="830">
        <v>194.71227080999989</v>
      </c>
      <c r="F48" s="979">
        <f t="shared" si="8"/>
        <v>23.807503321264413</v>
      </c>
      <c r="G48" s="831"/>
      <c r="H48" s="830">
        <f>+H22+H23+H18</f>
        <v>122.41892515999902</v>
      </c>
      <c r="I48" s="830">
        <f>+I22+I23+I18</f>
        <v>118.64947599000095</v>
      </c>
      <c r="J48" s="830">
        <f>+J22+J23+J18</f>
        <v>141.64604073999973</v>
      </c>
      <c r="K48" s="830">
        <f>+K22+K23+K18</f>
        <v>113.01172433000019</v>
      </c>
      <c r="L48" s="830">
        <f>+L22+L23+L18</f>
        <v>103.79288714999889</v>
      </c>
      <c r="M48" s="979">
        <f>+((H48-I48)/I48)*100</f>
        <v>3.1769623410016026</v>
      </c>
      <c r="N48" s="979">
        <f t="shared" si="10"/>
        <v>17.945389632607718</v>
      </c>
    </row>
    <row r="49" spans="2:15" s="723" customFormat="1" ht="8.4499999999999993" customHeight="1" x14ac:dyDescent="0.5">
      <c r="B49" s="752"/>
      <c r="C49" s="725"/>
      <c r="D49" s="727"/>
      <c r="E49" s="728"/>
      <c r="F49" s="729"/>
      <c r="G49" s="60"/>
      <c r="H49" s="728"/>
      <c r="I49" s="728"/>
      <c r="J49" s="728"/>
      <c r="K49" s="728"/>
      <c r="L49" s="728"/>
      <c r="M49" s="729"/>
      <c r="N49" s="729"/>
    </row>
    <row r="50" spans="2:15" s="723" customFormat="1" ht="19.5" customHeight="1" x14ac:dyDescent="0.5">
      <c r="B50" s="833" t="s">
        <v>176</v>
      </c>
      <c r="C50" s="834"/>
      <c r="D50" s="835">
        <f>+H50+I50</f>
        <v>578.84056349000002</v>
      </c>
      <c r="E50" s="836">
        <v>520.50619110999992</v>
      </c>
      <c r="F50" s="970">
        <f>+((D50-E50)/E50)*100</f>
        <v>11.207238910184673</v>
      </c>
      <c r="G50" s="60"/>
      <c r="H50" s="836">
        <f>SUM(H51:H52)</f>
        <v>296.88841504999994</v>
      </c>
      <c r="I50" s="836">
        <f>SUM(I51:I52)</f>
        <v>281.95214844000003</v>
      </c>
      <c r="J50" s="836">
        <f>SUM(J51:J52)</f>
        <v>286.56542628</v>
      </c>
      <c r="K50" s="836">
        <f>SUM(K51:K52)</f>
        <v>285.4270912500001</v>
      </c>
      <c r="L50" s="836">
        <f>SUM(L51:L52)</f>
        <v>256.65553151999995</v>
      </c>
      <c r="M50" s="970">
        <f>+((H50-I50)/I50)*100</f>
        <v>5.2974473479418691</v>
      </c>
      <c r="N50" s="970">
        <f>+((H50-L50)/L50)*100</f>
        <v>15.67582950257389</v>
      </c>
    </row>
    <row r="51" spans="2:15" s="723" customFormat="1" ht="19.5" customHeight="1" x14ac:dyDescent="0.5">
      <c r="B51" s="827" t="s">
        <v>262</v>
      </c>
      <c r="C51" s="828"/>
      <c r="D51" s="829">
        <f>+H51+I51</f>
        <v>367.85593718999996</v>
      </c>
      <c r="E51" s="830">
        <v>320.60561474999997</v>
      </c>
      <c r="F51" s="979">
        <f t="shared" si="8"/>
        <v>14.737833732838579</v>
      </c>
      <c r="G51" s="831"/>
      <c r="H51" s="830">
        <f>+H21</f>
        <v>184.36850066999995</v>
      </c>
      <c r="I51" s="830">
        <f>+I21</f>
        <v>183.48743652000002</v>
      </c>
      <c r="J51" s="830">
        <f>+J21</f>
        <v>186.14802902000002</v>
      </c>
      <c r="K51" s="830">
        <f>+K21</f>
        <v>191.27695821000009</v>
      </c>
      <c r="L51" s="830">
        <f>+L21</f>
        <v>160.64349816999993</v>
      </c>
      <c r="M51" s="979">
        <f>+((H51-I51)/I51)*100</f>
        <v>0.48017682665913408</v>
      </c>
      <c r="N51" s="979">
        <f t="shared" si="10"/>
        <v>14.76872875047404</v>
      </c>
    </row>
    <row r="52" spans="2:15" s="723" customFormat="1" ht="19.5" customHeight="1" x14ac:dyDescent="0.5">
      <c r="B52" s="832" t="s">
        <v>258</v>
      </c>
      <c r="C52" s="828"/>
      <c r="D52" s="829">
        <f>+H52+I52</f>
        <v>210.9846263</v>
      </c>
      <c r="E52" s="830">
        <v>199.90057636</v>
      </c>
      <c r="F52" s="979">
        <f t="shared" si="8"/>
        <v>5.5447813817398846</v>
      </c>
      <c r="G52" s="831"/>
      <c r="H52" s="830">
        <f>+H15</f>
        <v>112.51991438</v>
      </c>
      <c r="I52" s="830">
        <f>+I15</f>
        <v>98.464711919999999</v>
      </c>
      <c r="J52" s="830">
        <f>+J15</f>
        <v>100.41739725999999</v>
      </c>
      <c r="K52" s="830">
        <f>+K15</f>
        <v>94.150133040000028</v>
      </c>
      <c r="L52" s="830">
        <f>+L15</f>
        <v>96.012033350000024</v>
      </c>
      <c r="M52" s="979">
        <f>+((H52-I52)/I52)*100</f>
        <v>14.274354929733088</v>
      </c>
      <c r="N52" s="979">
        <f t="shared" si="10"/>
        <v>17.193554239000996</v>
      </c>
    </row>
    <row r="53" spans="2:15" s="723" customFormat="1" ht="8.4499999999999993" customHeight="1" x14ac:dyDescent="0.5">
      <c r="B53" s="752"/>
      <c r="C53" s="725"/>
      <c r="D53" s="727"/>
      <c r="E53" s="728"/>
      <c r="F53" s="729"/>
      <c r="G53" s="60"/>
      <c r="H53" s="728"/>
      <c r="I53" s="728"/>
      <c r="J53" s="728"/>
      <c r="K53" s="728"/>
      <c r="L53" s="728"/>
      <c r="M53" s="729"/>
      <c r="N53" s="729"/>
    </row>
    <row r="54" spans="2:15" s="723" customFormat="1" ht="19.5" customHeight="1" x14ac:dyDescent="0.5">
      <c r="B54" s="833" t="s">
        <v>177</v>
      </c>
      <c r="C54" s="834"/>
      <c r="D54" s="835">
        <f>+H54+I54</f>
        <v>1018.9188678885544</v>
      </c>
      <c r="E54" s="836">
        <v>1071.0950261207468</v>
      </c>
      <c r="F54" s="970">
        <f>+((D54-E54)/E54)*100</f>
        <v>-4.8712912449198944</v>
      </c>
      <c r="G54" s="60"/>
      <c r="H54" s="836">
        <f>SUM(H55:H56)</f>
        <v>524.33021469026005</v>
      </c>
      <c r="I54" s="836">
        <f>SUM(I55:I56)</f>
        <v>494.58865319829425</v>
      </c>
      <c r="J54" s="836">
        <f>SUM(J55:J56)</f>
        <v>501.60486122472628</v>
      </c>
      <c r="K54" s="836">
        <f>SUM(K55:K56)</f>
        <v>497.6433048552002</v>
      </c>
      <c r="L54" s="836">
        <f>SUM(L55:L56)</f>
        <v>516.41184716074667</v>
      </c>
      <c r="M54" s="970">
        <f>+((H54-I54)/I54)*100</f>
        <v>6.0133934128168489</v>
      </c>
      <c r="N54" s="970">
        <f>+((H54-L54)/L54)*100</f>
        <v>1.5333435073282851</v>
      </c>
    </row>
    <row r="55" spans="2:15" s="723" customFormat="1" ht="19.5" customHeight="1" x14ac:dyDescent="0.5">
      <c r="B55" s="827" t="s">
        <v>256</v>
      </c>
      <c r="C55" s="828"/>
      <c r="D55" s="829">
        <f>+H55+I55</f>
        <v>878.19236926855433</v>
      </c>
      <c r="E55" s="830">
        <v>929.94159358074671</v>
      </c>
      <c r="F55" s="979">
        <f t="shared" si="8"/>
        <v>-5.5647822045394948</v>
      </c>
      <c r="G55" s="831"/>
      <c r="H55" s="830">
        <f t="shared" ref="H55:L56" si="11">+H13</f>
        <v>450.29088252026003</v>
      </c>
      <c r="I55" s="830">
        <f t="shared" si="11"/>
        <v>427.90148674829425</v>
      </c>
      <c r="J55" s="830">
        <f t="shared" si="11"/>
        <v>445.89935431472622</v>
      </c>
      <c r="K55" s="830">
        <f t="shared" si="11"/>
        <v>454.34324395520019</v>
      </c>
      <c r="L55" s="830">
        <f t="shared" si="11"/>
        <v>460.03418509074663</v>
      </c>
      <c r="M55" s="979">
        <f>+((H55-I55)/I55)*100</f>
        <v>5.2323715774177622</v>
      </c>
      <c r="N55" s="979">
        <f t="shared" si="10"/>
        <v>-2.1179518579830399</v>
      </c>
    </row>
    <row r="56" spans="2:15" s="723" customFormat="1" ht="19.5" customHeight="1" x14ac:dyDescent="0.5">
      <c r="B56" s="832" t="s">
        <v>257</v>
      </c>
      <c r="C56" s="828"/>
      <c r="D56" s="829">
        <f>+H56+I56</f>
        <v>140.72649862</v>
      </c>
      <c r="E56" s="830">
        <v>141.15343254000001</v>
      </c>
      <c r="F56" s="979">
        <f t="shared" si="8"/>
        <v>-0.30246088410143762</v>
      </c>
      <c r="G56" s="831"/>
      <c r="H56" s="830">
        <f t="shared" si="11"/>
        <v>74.039332169999994</v>
      </c>
      <c r="I56" s="830">
        <f t="shared" si="11"/>
        <v>66.687166450000007</v>
      </c>
      <c r="J56" s="830">
        <f t="shared" si="11"/>
        <v>55.70550691000004</v>
      </c>
      <c r="K56" s="830">
        <f t="shared" si="11"/>
        <v>43.300060899999984</v>
      </c>
      <c r="L56" s="830">
        <f t="shared" si="11"/>
        <v>56.377662070000007</v>
      </c>
      <c r="M56" s="979">
        <f>+((H56-I56)/I56)*100</f>
        <v>11.024858471850676</v>
      </c>
      <c r="N56" s="979">
        <f t="shared" si="10"/>
        <v>31.327425529052249</v>
      </c>
    </row>
    <row r="57" spans="2:15" s="723" customFormat="1" ht="8.4499999999999993" customHeight="1" x14ac:dyDescent="0.5">
      <c r="B57" s="726"/>
      <c r="C57" s="725"/>
      <c r="D57" s="727"/>
      <c r="E57" s="728"/>
      <c r="F57" s="729"/>
      <c r="G57" s="60"/>
      <c r="H57" s="728"/>
      <c r="I57" s="728"/>
      <c r="J57" s="728"/>
      <c r="K57" s="728"/>
      <c r="L57" s="728"/>
      <c r="M57" s="729"/>
      <c r="N57" s="729"/>
    </row>
    <row r="58" spans="2:15" s="723" customFormat="1" ht="19.5" customHeight="1" x14ac:dyDescent="0.5">
      <c r="B58" s="724" t="s">
        <v>271</v>
      </c>
      <c r="C58" s="725"/>
      <c r="D58" s="965">
        <f>+H58+I58</f>
        <v>-320.48208794477608</v>
      </c>
      <c r="E58" s="964">
        <v>-297.3774719779309</v>
      </c>
      <c r="F58" s="969">
        <f>+((D58-E58)/E58)*100</f>
        <v>7.7694573880027598</v>
      </c>
      <c r="G58" s="60"/>
      <c r="H58" s="964">
        <f>+H59+H60+H61+H62</f>
        <v>161.45864388529293</v>
      </c>
      <c r="I58" s="964">
        <f>+I59+I60+I61+I62</f>
        <v>-481.94073183006901</v>
      </c>
      <c r="J58" s="964">
        <f>+J59+J60+J61+J62</f>
        <v>-444.60753919925673</v>
      </c>
      <c r="K58" s="964">
        <f>+K59+K60+K61+K62</f>
        <v>84.44886459243375</v>
      </c>
      <c r="L58" s="964">
        <f>+L59+L60+L61+L62</f>
        <v>-35.093184035385832</v>
      </c>
      <c r="M58" s="969">
        <f>+((H58-I58)/I58)*100</f>
        <v>-133.50176343721509</v>
      </c>
      <c r="N58" s="969">
        <f>+((H58-L58)/L58)*100</f>
        <v>-560.08547905624027</v>
      </c>
    </row>
    <row r="59" spans="2:15" s="723" customFormat="1" ht="19.5" customHeight="1" x14ac:dyDescent="0.5">
      <c r="B59" s="837" t="s">
        <v>272</v>
      </c>
      <c r="C59" s="834"/>
      <c r="D59" s="838">
        <f>+H59+I59</f>
        <v>102.36077991785501</v>
      </c>
      <c r="E59" s="839">
        <v>138.99996150602891</v>
      </c>
      <c r="F59" s="979">
        <f t="shared" si="8"/>
        <v>-26.359130744496451</v>
      </c>
      <c r="G59" s="60"/>
      <c r="H59" s="839">
        <f t="shared" ref="H59:L60" si="12">+H26</f>
        <v>52.761727616111969</v>
      </c>
      <c r="I59" s="839">
        <f t="shared" si="12"/>
        <v>49.599052301743036</v>
      </c>
      <c r="J59" s="839">
        <f t="shared" si="12"/>
        <v>22.0804809625877</v>
      </c>
      <c r="K59" s="839">
        <f t="shared" si="12"/>
        <v>86.53126851344129</v>
      </c>
      <c r="L59" s="839">
        <f t="shared" si="12"/>
        <v>53.520348972334013</v>
      </c>
      <c r="M59" s="979">
        <f>+((H59-I59)/I59)*100</f>
        <v>6.3764833552228746</v>
      </c>
      <c r="N59" s="979">
        <f t="shared" si="10"/>
        <v>-1.4174447117566324</v>
      </c>
    </row>
    <row r="60" spans="2:15" s="723" customFormat="1" ht="19.5" customHeight="1" x14ac:dyDescent="0.5">
      <c r="B60" s="837" t="s">
        <v>267</v>
      </c>
      <c r="C60" s="834"/>
      <c r="D60" s="838">
        <f>+H60+I60</f>
        <v>117.14084365325112</v>
      </c>
      <c r="E60" s="839">
        <v>150.84822970589013</v>
      </c>
      <c r="F60" s="979">
        <f t="shared" si="8"/>
        <v>-22.345231441136924</v>
      </c>
      <c r="G60" s="60"/>
      <c r="H60" s="839">
        <f t="shared" si="12"/>
        <v>105.63982075245559</v>
      </c>
      <c r="I60" s="839">
        <f t="shared" si="12"/>
        <v>11.501022900795528</v>
      </c>
      <c r="J60" s="839">
        <f t="shared" si="12"/>
        <v>31.061524078805292</v>
      </c>
      <c r="K60" s="839">
        <f t="shared" si="12"/>
        <v>14.463886419504735</v>
      </c>
      <c r="L60" s="839">
        <f t="shared" si="12"/>
        <v>89.555281402673614</v>
      </c>
      <c r="M60" s="981">
        <f>+((H60-I60)/I60)*100</f>
        <v>818.52543607359019</v>
      </c>
      <c r="N60" s="979">
        <f t="shared" si="10"/>
        <v>17.960458722093616</v>
      </c>
    </row>
    <row r="61" spans="2:15" s="723" customFormat="1" ht="19.5" customHeight="1" x14ac:dyDescent="0.5">
      <c r="B61" s="837" t="s">
        <v>162</v>
      </c>
      <c r="C61" s="834"/>
      <c r="D61" s="973">
        <f>+H61+I61</f>
        <v>136.9647047244749</v>
      </c>
      <c r="E61" s="974">
        <v>142.89582615679001</v>
      </c>
      <c r="F61" s="979">
        <f t="shared" si="8"/>
        <v>-4.1506610737582266</v>
      </c>
      <c r="G61" s="60"/>
      <c r="H61" s="975">
        <f>+H29</f>
        <v>75.827934436257408</v>
      </c>
      <c r="I61" s="975">
        <f>+I29</f>
        <v>61.136770288217498</v>
      </c>
      <c r="J61" s="975">
        <f>+J29</f>
        <v>20.841182753480158</v>
      </c>
      <c r="K61" s="975">
        <f>+K29</f>
        <v>71.629263429608812</v>
      </c>
      <c r="L61" s="975">
        <f>+L29</f>
        <v>61.32333565678951</v>
      </c>
      <c r="M61" s="979">
        <f>+((H61-I61)/I61)*100</f>
        <v>24.029997133936341</v>
      </c>
      <c r="N61" s="979">
        <f t="shared" si="10"/>
        <v>23.652657873417553</v>
      </c>
    </row>
    <row r="62" spans="2:15" s="723" customFormat="1" ht="19.5" customHeight="1" x14ac:dyDescent="0.5">
      <c r="B62" s="840" t="s">
        <v>164</v>
      </c>
      <c r="C62" s="834"/>
      <c r="D62" s="976">
        <f>+H62+I62</f>
        <v>-676.94841624035712</v>
      </c>
      <c r="E62" s="978">
        <v>-730.12148934663992</v>
      </c>
      <c r="F62" s="979">
        <f t="shared" si="8"/>
        <v>-7.2827705912156508</v>
      </c>
      <c r="G62" s="60"/>
      <c r="H62" s="977">
        <f>+H31</f>
        <v>-72.770838919532025</v>
      </c>
      <c r="I62" s="977">
        <f>+I31</f>
        <v>-604.17757732082509</v>
      </c>
      <c r="J62" s="977">
        <f>+J31</f>
        <v>-518.59072699412991</v>
      </c>
      <c r="K62" s="977">
        <f>+K31</f>
        <v>-88.17555377012107</v>
      </c>
      <c r="L62" s="977">
        <f>+L31</f>
        <v>-239.49215006718296</v>
      </c>
      <c r="M62" s="979">
        <f>+((H62-I62)/I62)*100</f>
        <v>-87.955389002976872</v>
      </c>
      <c r="N62" s="979">
        <f t="shared" si="10"/>
        <v>-69.614520184015149</v>
      </c>
    </row>
    <row r="63" spans="2:15" s="723" customFormat="1" ht="8.4499999999999993" customHeight="1" x14ac:dyDescent="0.5">
      <c r="B63" s="738"/>
      <c r="C63" s="747"/>
      <c r="D63" s="727"/>
      <c r="E63" s="728"/>
      <c r="F63" s="729"/>
      <c r="G63" s="60"/>
      <c r="H63" s="728"/>
      <c r="I63" s="728"/>
      <c r="J63" s="728"/>
      <c r="K63" s="728"/>
      <c r="L63" s="728"/>
      <c r="M63" s="729"/>
      <c r="N63" s="729"/>
    </row>
    <row r="64" spans="2:15" s="723" customFormat="1" ht="19.5" customHeight="1" x14ac:dyDescent="0.2">
      <c r="B64" s="794" t="s">
        <v>268</v>
      </c>
      <c r="C64" s="739"/>
      <c r="D64" s="740">
        <f>+H64+I64</f>
        <v>7701.0324284337385</v>
      </c>
      <c r="E64" s="740">
        <v>6673.4779591864171</v>
      </c>
      <c r="F64" s="741">
        <f t="shared" si="8"/>
        <v>15.397585419950852</v>
      </c>
      <c r="G64" s="739"/>
      <c r="H64" s="740">
        <f>+H33</f>
        <v>4205.2006227265902</v>
      </c>
      <c r="I64" s="740">
        <f>+I33</f>
        <v>3495.8318057071488</v>
      </c>
      <c r="J64" s="740">
        <f>+J33</f>
        <v>3542.2121028692341</v>
      </c>
      <c r="K64" s="740">
        <f>+K33</f>
        <v>4015.788272775917</v>
      </c>
      <c r="L64" s="740">
        <f>+L33</f>
        <v>3572.1421265196718</v>
      </c>
      <c r="M64" s="741">
        <f>+((H64-I64)/I64)*100</f>
        <v>20.291846302827143</v>
      </c>
      <c r="N64" s="741">
        <f t="shared" si="10"/>
        <v>17.722097099862751</v>
      </c>
      <c r="O64" s="742"/>
    </row>
    <row r="65" spans="2:14" s="723" customFormat="1" ht="19.5" customHeight="1" x14ac:dyDescent="0.5">
      <c r="B65" s="743" t="s">
        <v>269</v>
      </c>
      <c r="C65" s="744"/>
      <c r="D65" s="745">
        <f>+D42+D46+D50+D54+D59</f>
        <v>8123.8752962963717</v>
      </c>
      <c r="E65" s="746">
        <v>7109.855392670378</v>
      </c>
      <c r="F65" s="980">
        <f t="shared" si="8"/>
        <v>14.262173386414542</v>
      </c>
      <c r="G65" s="60"/>
      <c r="H65" s="746">
        <f>+H42+H46+H50+H54+H59</f>
        <v>4096.5037064574099</v>
      </c>
      <c r="I65" s="746">
        <f>+I42+I46+I50+I54+I59</f>
        <v>4027.371589838961</v>
      </c>
      <c r="J65" s="746">
        <f>+J42+J46+J50+J54+J59</f>
        <v>4008.9001230310787</v>
      </c>
      <c r="K65" s="746">
        <f>+K42+K46+K50+K54+K59</f>
        <v>4017.8706766969244</v>
      </c>
      <c r="L65" s="746">
        <f>+L42+L46+L50+L54+L59</f>
        <v>3660.7556595273918</v>
      </c>
      <c r="M65" s="980">
        <f>+((H65-I65)/I65)*100</f>
        <v>1.716556694020211</v>
      </c>
      <c r="N65" s="980">
        <f t="shared" si="10"/>
        <v>11.903226750355518</v>
      </c>
    </row>
    <row r="66" spans="2:14" ht="19.5" customHeight="1" x14ac:dyDescent="0.2">
      <c r="B66" s="753"/>
      <c r="C66" s="754"/>
      <c r="D66" s="754"/>
      <c r="E66" s="754"/>
      <c r="F66" s="754"/>
      <c r="G66" s="754"/>
      <c r="H66" s="754"/>
      <c r="I66" s="755"/>
      <c r="J66" s="755"/>
      <c r="K66" s="755"/>
      <c r="L66" s="755"/>
      <c r="M66" s="756"/>
      <c r="N66" s="756"/>
    </row>
    <row r="67" spans="2:14" ht="18.95" customHeight="1" x14ac:dyDescent="0.2">
      <c r="B67" s="1066" t="s">
        <v>273</v>
      </c>
      <c r="C67" s="1066"/>
      <c r="D67" s="1066"/>
      <c r="E67" s="1066"/>
      <c r="F67" s="1066"/>
      <c r="G67" s="1066"/>
      <c r="H67" s="1066"/>
      <c r="I67" s="1066"/>
      <c r="J67" s="1066"/>
      <c r="K67" s="1066"/>
      <c r="L67" s="1066"/>
      <c r="M67" s="1066"/>
      <c r="N67" s="1066"/>
    </row>
    <row r="68" spans="2:14" ht="18.95" customHeight="1" x14ac:dyDescent="0.2">
      <c r="B68" s="1066" t="s">
        <v>274</v>
      </c>
      <c r="C68" s="1066"/>
      <c r="D68" s="1066"/>
      <c r="E68" s="1066"/>
      <c r="F68" s="1066"/>
      <c r="G68" s="1066"/>
      <c r="H68" s="1066"/>
      <c r="I68" s="1066"/>
      <c r="J68" s="1066"/>
      <c r="K68" s="1066"/>
      <c r="L68" s="1066"/>
      <c r="M68" s="1066"/>
      <c r="N68" s="1066"/>
    </row>
    <row r="69" spans="2:14" ht="19.5" customHeight="1" x14ac:dyDescent="0.2">
      <c r="B69" s="1066" t="s">
        <v>476</v>
      </c>
      <c r="C69" s="1066"/>
      <c r="D69" s="1066"/>
      <c r="E69" s="1066"/>
      <c r="F69" s="1066"/>
      <c r="G69" s="1066"/>
      <c r="H69" s="1066"/>
      <c r="I69" s="1066"/>
      <c r="J69" s="1066"/>
      <c r="K69" s="1066"/>
      <c r="L69" s="1066"/>
      <c r="M69" s="1066"/>
      <c r="N69" s="1066"/>
    </row>
  </sheetData>
  <mergeCells count="29">
    <mergeCell ref="B69:N69"/>
    <mergeCell ref="G5:G6"/>
    <mergeCell ref="C5:C6"/>
    <mergeCell ref="D5:D6"/>
    <mergeCell ref="E5:E6"/>
    <mergeCell ref="F5:F6"/>
    <mergeCell ref="N5:N6"/>
    <mergeCell ref="H5:H6"/>
    <mergeCell ref="I5:I6"/>
    <mergeCell ref="J5:J6"/>
    <mergeCell ref="K5:K6"/>
    <mergeCell ref="L5:L6"/>
    <mergeCell ref="M5:M6"/>
    <mergeCell ref="B67:N67"/>
    <mergeCell ref="B68:N68"/>
    <mergeCell ref="C1:K1"/>
    <mergeCell ref="N38:N39"/>
    <mergeCell ref="B40:D40"/>
    <mergeCell ref="M38:M39"/>
    <mergeCell ref="C38:C39"/>
    <mergeCell ref="D38:D39"/>
    <mergeCell ref="E38:E39"/>
    <mergeCell ref="F38:F39"/>
    <mergeCell ref="G38:G39"/>
    <mergeCell ref="H38:H39"/>
    <mergeCell ref="I38:I39"/>
    <mergeCell ref="J38:J39"/>
    <mergeCell ref="K38:K39"/>
    <mergeCell ref="L38:L39"/>
  </mergeCells>
  <pageMargins left="0.7" right="0.7" top="0.75" bottom="0.75" header="0.3" footer="0.3"/>
  <pageSetup paperSize="9" orientation="portrait" r:id="rId1"/>
  <ignoredErrors>
    <ignoredError sqref="F28:H28 F30:H30 F29:G29 M29:N29 F32:H32 F31:G31 M31:N31 F33:G33 M33:N33 M28:N28 M30:N30 M32:N32" evalError="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tabColor theme="8" tint="0.59999389629810485"/>
    <pageSetUpPr fitToPage="1"/>
  </sheetPr>
  <dimension ref="A1:G43"/>
  <sheetViews>
    <sheetView showGridLines="0" zoomScale="60" zoomScaleNormal="60" workbookViewId="0">
      <selection activeCell="B1" sqref="B1"/>
    </sheetView>
  </sheetViews>
  <sheetFormatPr baseColWidth="10" defaultColWidth="11" defaultRowHeight="15" x14ac:dyDescent="0.25"/>
  <cols>
    <col min="1" max="1" width="2.5703125" style="15" customWidth="1"/>
    <col min="2" max="2" width="115.5703125" style="555" customWidth="1"/>
    <col min="3" max="3" width="17.5703125" style="555" customWidth="1" collapsed="1"/>
    <col min="4" max="7" width="17.5703125" style="555" customWidth="1"/>
    <col min="8" max="8" width="11" style="555"/>
    <col min="9" max="9" width="1.42578125" style="555" customWidth="1"/>
    <col min="10" max="16384" width="11" style="555"/>
  </cols>
  <sheetData>
    <row r="1" spans="1:7" s="6" customFormat="1" ht="49.5" customHeight="1" x14ac:dyDescent="0.35">
      <c r="C1" s="129"/>
      <c r="D1" s="129"/>
      <c r="E1" s="129"/>
      <c r="F1" s="129"/>
      <c r="G1" s="129"/>
    </row>
    <row r="2" spans="1:7" s="60" customFormat="1" ht="56.1" customHeight="1" x14ac:dyDescent="0.5">
      <c r="B2" s="363" t="s">
        <v>308</v>
      </c>
    </row>
    <row r="3" spans="1:7" s="1" customFormat="1" x14ac:dyDescent="0.25">
      <c r="B3" s="372"/>
    </row>
    <row r="4" spans="1:7" s="1" customFormat="1" ht="3" customHeight="1" x14ac:dyDescent="0.3">
      <c r="A4" s="15"/>
      <c r="B4" s="366"/>
      <c r="C4" s="366"/>
      <c r="D4" s="366"/>
      <c r="E4" s="366"/>
      <c r="F4" s="366"/>
      <c r="G4" s="366"/>
    </row>
    <row r="5" spans="1:7" s="42" customFormat="1" ht="18" customHeight="1" x14ac:dyDescent="0.3">
      <c r="A5" s="15"/>
      <c r="B5" s="41"/>
      <c r="C5" s="1067" t="s">
        <v>355</v>
      </c>
      <c r="D5" s="1067" t="s">
        <v>353</v>
      </c>
      <c r="E5" s="1053" t="s">
        <v>472</v>
      </c>
      <c r="F5" s="1067" t="s">
        <v>354</v>
      </c>
      <c r="G5" s="1053" t="s">
        <v>472</v>
      </c>
    </row>
    <row r="6" spans="1:7" ht="18" customHeight="1" thickBot="1" x14ac:dyDescent="0.3">
      <c r="B6" s="422" t="s">
        <v>25</v>
      </c>
      <c r="C6" s="1068"/>
      <c r="D6" s="1068"/>
      <c r="E6" s="1054"/>
      <c r="F6" s="1068"/>
      <c r="G6" s="1054"/>
    </row>
    <row r="7" spans="1:7" ht="18.600000000000001" customHeight="1" x14ac:dyDescent="0.25">
      <c r="B7" s="424" t="s">
        <v>276</v>
      </c>
      <c r="C7" s="103">
        <v>52984.7542727119</v>
      </c>
      <c r="D7" s="556">
        <v>43887.8802848552</v>
      </c>
      <c r="E7" s="105">
        <f t="shared" ref="E7:E42" si="0">+((C7-D7)/D7)*100</f>
        <v>20.727530992185656</v>
      </c>
      <c r="F7" s="556">
        <v>37861.456706166995</v>
      </c>
      <c r="G7" s="105">
        <f>+((C7-F7)/F7)*100</f>
        <v>39.943781571620235</v>
      </c>
    </row>
    <row r="8" spans="1:7" ht="18.600000000000001" customHeight="1" x14ac:dyDescent="0.25">
      <c r="B8" s="112" t="s">
        <v>277</v>
      </c>
      <c r="C8" s="106">
        <v>7064.2174681099996</v>
      </c>
      <c r="D8" s="557">
        <v>6789.2177634600002</v>
      </c>
      <c r="E8" s="105">
        <f t="shared" si="0"/>
        <v>4.0505359266875356</v>
      </c>
      <c r="F8" s="557">
        <v>6992.2581467999998</v>
      </c>
      <c r="G8" s="105">
        <f t="shared" ref="G8:G42" si="1">+((C8-F8)/F8)*100</f>
        <v>1.0291284989661291</v>
      </c>
    </row>
    <row r="9" spans="1:7" ht="32.1" customHeight="1" x14ac:dyDescent="0.25">
      <c r="B9" s="112" t="s">
        <v>278</v>
      </c>
      <c r="C9" s="106">
        <v>15783.060518060001</v>
      </c>
      <c r="D9" s="557">
        <v>15149.02954218</v>
      </c>
      <c r="E9" s="105">
        <f t="shared" si="0"/>
        <v>4.185291038707434</v>
      </c>
      <c r="F9" s="557">
        <v>13384.71417499</v>
      </c>
      <c r="G9" s="105">
        <f t="shared" si="1"/>
        <v>17.918547319833174</v>
      </c>
    </row>
    <row r="10" spans="1:7" ht="18.600000000000001" customHeight="1" x14ac:dyDescent="0.25">
      <c r="B10" s="240" t="s">
        <v>279</v>
      </c>
      <c r="C10" s="106">
        <v>15782.902692049998</v>
      </c>
      <c r="D10" s="557">
        <v>15148.874244420002</v>
      </c>
      <c r="E10" s="105">
        <f t="shared" si="0"/>
        <v>4.1853172546041648</v>
      </c>
      <c r="F10" s="557">
        <v>13384.55809941</v>
      </c>
      <c r="G10" s="105">
        <f t="shared" si="1"/>
        <v>17.918743187686704</v>
      </c>
    </row>
    <row r="11" spans="1:7" ht="18.600000000000001" customHeight="1" x14ac:dyDescent="0.25">
      <c r="B11" s="240" t="s">
        <v>193</v>
      </c>
      <c r="C11" s="106">
        <v>5.0829960000028603E-2</v>
      </c>
      <c r="D11" s="557">
        <v>4.8301690000001202E-2</v>
      </c>
      <c r="E11" s="427">
        <f t="shared" si="0"/>
        <v>5.2343303102382919</v>
      </c>
      <c r="F11" s="557">
        <v>4.8881670000010299E-2</v>
      </c>
      <c r="G11" s="427">
        <f t="shared" si="1"/>
        <v>3.9857271652500672</v>
      </c>
    </row>
    <row r="12" spans="1:7" ht="18.600000000000001" customHeight="1" x14ac:dyDescent="0.25">
      <c r="B12" s="240" t="s">
        <v>280</v>
      </c>
      <c r="C12" s="456">
        <v>0.10699605000000101</v>
      </c>
      <c r="D12" s="558">
        <v>0.10699606999999901</v>
      </c>
      <c r="E12" s="427">
        <f t="shared" si="0"/>
        <v>-1.8692273468501611E-5</v>
      </c>
      <c r="F12" s="558">
        <v>0.10719390999999499</v>
      </c>
      <c r="G12" s="427">
        <f t="shared" si="1"/>
        <v>-0.18458138152997153</v>
      </c>
    </row>
    <row r="13" spans="1:7" ht="18.600000000000001" customHeight="1" x14ac:dyDescent="0.25">
      <c r="B13" s="112" t="s">
        <v>281</v>
      </c>
      <c r="C13" s="106">
        <v>6480.1955165400004</v>
      </c>
      <c r="D13" s="557">
        <v>6940.2994289600001</v>
      </c>
      <c r="E13" s="105">
        <f t="shared" si="0"/>
        <v>-6.6294533417407031</v>
      </c>
      <c r="F13" s="557">
        <v>7240.4496156499999</v>
      </c>
      <c r="G13" s="105">
        <f t="shared" si="1"/>
        <v>-10.500095152471395</v>
      </c>
    </row>
    <row r="14" spans="1:7" ht="18.600000000000001" customHeight="1" x14ac:dyDescent="0.25">
      <c r="B14" s="112" t="s">
        <v>282</v>
      </c>
      <c r="C14" s="106">
        <v>64581.951164865</v>
      </c>
      <c r="D14" s="557">
        <v>66125.205693684999</v>
      </c>
      <c r="E14" s="105">
        <f t="shared" si="0"/>
        <v>-2.3338370181695782</v>
      </c>
      <c r="F14" s="557">
        <v>66589.879849325007</v>
      </c>
      <c r="G14" s="105">
        <f t="shared" si="1"/>
        <v>-3.0153661322162004</v>
      </c>
    </row>
    <row r="15" spans="1:7" ht="18.600000000000001" customHeight="1" x14ac:dyDescent="0.25">
      <c r="B15" s="112" t="s">
        <v>283</v>
      </c>
      <c r="C15" s="106">
        <v>447027.14321203501</v>
      </c>
      <c r="D15" s="557">
        <v>437662.60030194098</v>
      </c>
      <c r="E15" s="105">
        <f t="shared" si="0"/>
        <v>2.1396717251219268</v>
      </c>
      <c r="F15" s="557">
        <v>437180.71297638398</v>
      </c>
      <c r="G15" s="105">
        <f t="shared" si="1"/>
        <v>2.2522563195012046</v>
      </c>
    </row>
    <row r="16" spans="1:7" ht="18.600000000000001" customHeight="1" x14ac:dyDescent="0.25">
      <c r="B16" s="240" t="s">
        <v>284</v>
      </c>
      <c r="C16" s="106">
        <v>14177.887301169001</v>
      </c>
      <c r="D16" s="557">
        <v>12298.673215552499</v>
      </c>
      <c r="E16" s="105">
        <f t="shared" si="0"/>
        <v>15.279811510400243</v>
      </c>
      <c r="F16" s="557">
        <v>11881.695324906701</v>
      </c>
      <c r="G16" s="105">
        <f t="shared" si="1"/>
        <v>19.325457466065185</v>
      </c>
    </row>
    <row r="17" spans="2:7" ht="18.600000000000001" customHeight="1" x14ac:dyDescent="0.25">
      <c r="B17" s="240" t="s">
        <v>285</v>
      </c>
      <c r="C17" s="106">
        <v>351707.07983147603</v>
      </c>
      <c r="D17" s="557">
        <v>344697.35380035901</v>
      </c>
      <c r="E17" s="105">
        <f t="shared" si="0"/>
        <v>2.0335885825154612</v>
      </c>
      <c r="F17" s="557">
        <v>344383.734924927</v>
      </c>
      <c r="G17" s="105">
        <f t="shared" si="1"/>
        <v>2.1265071964404649</v>
      </c>
    </row>
    <row r="18" spans="2:7" ht="18.600000000000001" customHeight="1" x14ac:dyDescent="0.25">
      <c r="B18" s="240" t="s">
        <v>193</v>
      </c>
      <c r="C18" s="106">
        <v>81142.176079390003</v>
      </c>
      <c r="D18" s="557">
        <v>80666.57328602999</v>
      </c>
      <c r="E18" s="105">
        <f t="shared" si="0"/>
        <v>0.58959092221954901</v>
      </c>
      <c r="F18" s="557">
        <v>80915.282726549995</v>
      </c>
      <c r="G18" s="105">
        <f t="shared" si="1"/>
        <v>0.28040852752969497</v>
      </c>
    </row>
    <row r="19" spans="2:7" ht="18.600000000000001" customHeight="1" x14ac:dyDescent="0.25">
      <c r="B19" s="112" t="s">
        <v>286</v>
      </c>
      <c r="C19" s="106">
        <v>838.51281433000008</v>
      </c>
      <c r="D19" s="557">
        <v>908.18812942</v>
      </c>
      <c r="E19" s="105">
        <f t="shared" si="0"/>
        <v>-7.6719033020721108</v>
      </c>
      <c r="F19" s="557">
        <v>1205.7837995799998</v>
      </c>
      <c r="G19" s="105">
        <f t="shared" si="1"/>
        <v>-30.459107625921668</v>
      </c>
    </row>
    <row r="20" spans="2:7" ht="18.600000000000001" customHeight="1" x14ac:dyDescent="0.25">
      <c r="B20" s="112" t="s">
        <v>287</v>
      </c>
      <c r="C20" s="106">
        <v>1958.69049249457</v>
      </c>
      <c r="D20" s="557">
        <v>1934.3577680939202</v>
      </c>
      <c r="E20" s="105">
        <f t="shared" si="0"/>
        <v>1.2579226450248033</v>
      </c>
      <c r="F20" s="557">
        <v>1918.2526387417902</v>
      </c>
      <c r="G20" s="105">
        <f t="shared" si="1"/>
        <v>2.1080567249631716</v>
      </c>
    </row>
    <row r="21" spans="2:7" ht="18.600000000000001" customHeight="1" x14ac:dyDescent="0.25">
      <c r="B21" s="112" t="s">
        <v>288</v>
      </c>
      <c r="C21" s="106">
        <v>66.005832240000004</v>
      </c>
      <c r="D21" s="557">
        <v>61.14609895000001</v>
      </c>
      <c r="E21" s="105">
        <f t="shared" si="0"/>
        <v>7.9477405320229231</v>
      </c>
      <c r="F21" s="557">
        <v>53.504705680000001</v>
      </c>
      <c r="G21" s="105">
        <f t="shared" si="1"/>
        <v>23.364536634901832</v>
      </c>
    </row>
    <row r="22" spans="2:7" ht="18.600000000000001" customHeight="1" x14ac:dyDescent="0.25">
      <c r="B22" s="112" t="s">
        <v>289</v>
      </c>
      <c r="C22" s="106">
        <v>7147.8985653629798</v>
      </c>
      <c r="D22" s="557">
        <v>7194.6464446247701</v>
      </c>
      <c r="E22" s="105">
        <f t="shared" si="0"/>
        <v>-0.64975922891549986</v>
      </c>
      <c r="F22" s="557">
        <v>7299.7008265581799</v>
      </c>
      <c r="G22" s="105">
        <f t="shared" si="1"/>
        <v>-2.0795682563168159</v>
      </c>
    </row>
    <row r="23" spans="2:7" ht="18.600000000000001" customHeight="1" x14ac:dyDescent="0.25">
      <c r="B23" s="112" t="s">
        <v>290</v>
      </c>
      <c r="C23" s="106">
        <v>4959.4619844600002</v>
      </c>
      <c r="D23" s="557">
        <v>4968.5367498100013</v>
      </c>
      <c r="E23" s="105">
        <f t="shared" si="0"/>
        <v>-0.18264462571094328</v>
      </c>
      <c r="F23" s="557">
        <v>4987.3521184000001</v>
      </c>
      <c r="G23" s="105">
        <f t="shared" si="1"/>
        <v>-0.55921726154253204</v>
      </c>
    </row>
    <row r="24" spans="2:7" ht="18.600000000000001" customHeight="1" x14ac:dyDescent="0.25">
      <c r="B24" s="112" t="s">
        <v>291</v>
      </c>
      <c r="C24" s="106">
        <v>1953.2745722</v>
      </c>
      <c r="D24" s="557">
        <v>2084.7365028599997</v>
      </c>
      <c r="E24" s="105">
        <f t="shared" si="0"/>
        <v>-6.3059254960830939</v>
      </c>
      <c r="F24" s="557">
        <v>2121.2689096099998</v>
      </c>
      <c r="G24" s="105">
        <f t="shared" si="1"/>
        <v>-7.9195210304989567</v>
      </c>
    </row>
    <row r="25" spans="2:7" ht="18.600000000000001" customHeight="1" x14ac:dyDescent="0.25">
      <c r="B25" s="112" t="s">
        <v>292</v>
      </c>
      <c r="C25" s="106">
        <v>19526.312629034652</v>
      </c>
      <c r="D25" s="557">
        <v>19751.255227111251</v>
      </c>
      <c r="E25" s="105">
        <f t="shared" si="0"/>
        <v>-1.1388774814060179</v>
      </c>
      <c r="F25" s="557">
        <v>20332.113366877002</v>
      </c>
      <c r="G25" s="105">
        <f t="shared" si="1"/>
        <v>-3.9631922334009708</v>
      </c>
    </row>
    <row r="26" spans="2:7" ht="18.600000000000001" customHeight="1" x14ac:dyDescent="0.25">
      <c r="B26" s="419" t="s">
        <v>122</v>
      </c>
      <c r="C26" s="213">
        <v>630371.47904244403</v>
      </c>
      <c r="D26" s="213">
        <v>613457.09993595106</v>
      </c>
      <c r="E26" s="796">
        <f t="shared" si="0"/>
        <v>2.7572228128517775</v>
      </c>
      <c r="F26" s="213">
        <v>607167.44783476298</v>
      </c>
      <c r="G26" s="796">
        <f t="shared" si="1"/>
        <v>3.8216856470862535</v>
      </c>
    </row>
    <row r="27" spans="2:7" ht="18.600000000000001" customHeight="1" x14ac:dyDescent="0.25">
      <c r="B27" s="420" t="s">
        <v>293</v>
      </c>
      <c r="C27" s="212">
        <v>594877.21474077902</v>
      </c>
      <c r="D27" s="559">
        <v>579176.00026077696</v>
      </c>
      <c r="E27" s="797">
        <f t="shared" si="0"/>
        <v>2.7109573727040677</v>
      </c>
      <c r="F27" s="559">
        <v>570828.13079020707</v>
      </c>
      <c r="G27" s="797">
        <f t="shared" si="1"/>
        <v>4.2130166075172912</v>
      </c>
    </row>
    <row r="28" spans="2:7" ht="18.600000000000001" customHeight="1" x14ac:dyDescent="0.25">
      <c r="B28" s="423" t="s">
        <v>294</v>
      </c>
      <c r="C28" s="421">
        <v>2269.1879721699997</v>
      </c>
      <c r="D28" s="560">
        <v>2103.5098591300002</v>
      </c>
      <c r="E28" s="105">
        <f t="shared" si="0"/>
        <v>7.8762698601528331</v>
      </c>
      <c r="F28" s="560">
        <v>2252.9476647399997</v>
      </c>
      <c r="G28" s="105">
        <f t="shared" si="1"/>
        <v>0.72084707888117916</v>
      </c>
    </row>
    <row r="29" spans="2:7" ht="18.600000000000001" customHeight="1" x14ac:dyDescent="0.25">
      <c r="B29" s="112" t="s">
        <v>295</v>
      </c>
      <c r="C29" s="106">
        <v>3398.9247560900003</v>
      </c>
      <c r="D29" s="557">
        <v>3365.10902085</v>
      </c>
      <c r="E29" s="105">
        <f t="shared" si="0"/>
        <v>1.00489271017611</v>
      </c>
      <c r="F29" s="557">
        <v>3282.6188135399998</v>
      </c>
      <c r="G29" s="105">
        <f t="shared" si="1"/>
        <v>3.543084017866069</v>
      </c>
    </row>
    <row r="30" spans="2:7" ht="18.600000000000001" customHeight="1" x14ac:dyDescent="0.25">
      <c r="B30" s="112" t="s">
        <v>296</v>
      </c>
      <c r="C30" s="106">
        <v>502885.13743091101</v>
      </c>
      <c r="D30" s="557">
        <v>487228.48264292802</v>
      </c>
      <c r="E30" s="105">
        <f t="shared" si="0"/>
        <v>3.2134112322528523</v>
      </c>
      <c r="F30" s="557">
        <v>480449.69666806801</v>
      </c>
      <c r="G30" s="105">
        <f t="shared" si="1"/>
        <v>4.669675289303628</v>
      </c>
    </row>
    <row r="31" spans="2:7" ht="18.600000000000001" customHeight="1" x14ac:dyDescent="0.25">
      <c r="B31" s="128" t="s">
        <v>297</v>
      </c>
      <c r="C31" s="106">
        <v>19013.939579250298</v>
      </c>
      <c r="D31" s="557">
        <v>18460.821442172601</v>
      </c>
      <c r="E31" s="105">
        <f t="shared" si="0"/>
        <v>2.9961729428471346</v>
      </c>
      <c r="F31" s="557">
        <v>19410.901689338603</v>
      </c>
      <c r="G31" s="105">
        <f t="shared" si="1"/>
        <v>-2.0450472442830185</v>
      </c>
    </row>
    <row r="32" spans="2:7" ht="18.600000000000001" customHeight="1" x14ac:dyDescent="0.25">
      <c r="B32" s="128" t="s">
        <v>298</v>
      </c>
      <c r="C32" s="106">
        <v>422720.56521619007</v>
      </c>
      <c r="D32" s="557">
        <v>402543.59579923999</v>
      </c>
      <c r="E32" s="105">
        <f t="shared" si="0"/>
        <v>5.0123687539704154</v>
      </c>
      <c r="F32" s="557">
        <v>397499.39991151</v>
      </c>
      <c r="G32" s="105">
        <f t="shared" si="1"/>
        <v>6.3449568251662054</v>
      </c>
    </row>
    <row r="33" spans="2:7" ht="18.600000000000001" customHeight="1" x14ac:dyDescent="0.25">
      <c r="B33" s="128" t="s">
        <v>299</v>
      </c>
      <c r="C33" s="106">
        <v>54438.579310269997</v>
      </c>
      <c r="D33" s="557">
        <v>56197.845179660006</v>
      </c>
      <c r="E33" s="105">
        <f t="shared" si="0"/>
        <v>-3.1304863447446722</v>
      </c>
      <c r="F33" s="557">
        <v>56754.634545080007</v>
      </c>
      <c r="G33" s="105">
        <f t="shared" si="1"/>
        <v>-4.0808213344592597</v>
      </c>
    </row>
    <row r="34" spans="2:7" ht="18.600000000000001" customHeight="1" x14ac:dyDescent="0.25">
      <c r="B34" s="128" t="s">
        <v>300</v>
      </c>
      <c r="C34" s="106">
        <v>6712.0533252015493</v>
      </c>
      <c r="D34" s="557">
        <v>10026.2202218564</v>
      </c>
      <c r="E34" s="105">
        <f t="shared" si="0"/>
        <v>-33.054998028371827</v>
      </c>
      <c r="F34" s="557">
        <v>6784.7605221405493</v>
      </c>
      <c r="G34" s="105">
        <f t="shared" si="1"/>
        <v>-1.0716251030782329</v>
      </c>
    </row>
    <row r="35" spans="2:7" ht="18.600000000000001" customHeight="1" x14ac:dyDescent="0.25">
      <c r="B35" s="112" t="s">
        <v>301</v>
      </c>
      <c r="C35" s="106">
        <v>72556.05437535001</v>
      </c>
      <c r="D35" s="557">
        <v>72204.2892345</v>
      </c>
      <c r="E35" s="105">
        <f t="shared" si="0"/>
        <v>0.48718039410037212</v>
      </c>
      <c r="F35" s="557">
        <v>70240.249997669991</v>
      </c>
      <c r="G35" s="105">
        <f t="shared" si="1"/>
        <v>3.2969762746528359</v>
      </c>
    </row>
    <row r="36" spans="2:7" ht="18.600000000000001" customHeight="1" x14ac:dyDescent="0.25">
      <c r="B36" s="112" t="s">
        <v>302</v>
      </c>
      <c r="C36" s="106">
        <v>4155.4679440999998</v>
      </c>
      <c r="D36" s="557">
        <v>4278.7639662300007</v>
      </c>
      <c r="E36" s="105">
        <f t="shared" si="0"/>
        <v>-2.8815803606628121</v>
      </c>
      <c r="F36" s="557">
        <v>4472.4390073800005</v>
      </c>
      <c r="G36" s="105">
        <f t="shared" si="1"/>
        <v>-7.0872081823131552</v>
      </c>
    </row>
    <row r="37" spans="2:7" ht="18.600000000000001" customHeight="1" x14ac:dyDescent="0.25">
      <c r="B37" s="112" t="s">
        <v>303</v>
      </c>
      <c r="C37" s="106">
        <v>9612.4422621579834</v>
      </c>
      <c r="D37" s="557">
        <v>9995.8455371390173</v>
      </c>
      <c r="E37" s="105">
        <f t="shared" si="0"/>
        <v>-3.8356262464893049</v>
      </c>
      <c r="F37" s="557">
        <v>10130.178638809095</v>
      </c>
      <c r="G37" s="105">
        <f t="shared" si="1"/>
        <v>-5.1108316556989841</v>
      </c>
    </row>
    <row r="38" spans="2:7" ht="18.600000000000001" customHeight="1" x14ac:dyDescent="0.25">
      <c r="B38" s="420" t="s">
        <v>123</v>
      </c>
      <c r="C38" s="800">
        <v>35494.264306134806</v>
      </c>
      <c r="D38" s="801">
        <v>34281.099676885104</v>
      </c>
      <c r="E38" s="426">
        <f t="shared" si="0"/>
        <v>3.5388731420063206</v>
      </c>
      <c r="F38" s="801">
        <v>36339.317044512005</v>
      </c>
      <c r="G38" s="426">
        <f t="shared" si="1"/>
        <v>-2.3254502481213231</v>
      </c>
    </row>
    <row r="39" spans="2:7" ht="18.600000000000001" customHeight="1" x14ac:dyDescent="0.25">
      <c r="B39" s="1011" t="s">
        <v>304</v>
      </c>
      <c r="C39" s="798">
        <v>36264.643638575799</v>
      </c>
      <c r="D39" s="799">
        <v>35796.768854849004</v>
      </c>
      <c r="E39" s="105">
        <f t="shared" si="0"/>
        <v>1.3070307703579698</v>
      </c>
      <c r="F39" s="799">
        <v>38206.138815600098</v>
      </c>
      <c r="G39" s="105">
        <f t="shared" si="1"/>
        <v>-5.0816314791578971</v>
      </c>
    </row>
    <row r="40" spans="2:7" ht="18.600000000000001" customHeight="1" x14ac:dyDescent="0.25">
      <c r="B40" s="112" t="s">
        <v>305</v>
      </c>
      <c r="C40" s="106">
        <v>32.164527915132396</v>
      </c>
      <c r="D40" s="557">
        <v>33.711717327888195</v>
      </c>
      <c r="E40" s="105">
        <f t="shared" si="0"/>
        <v>-4.5894707697844819</v>
      </c>
      <c r="F40" s="557">
        <v>32.415092559166503</v>
      </c>
      <c r="G40" s="105">
        <f t="shared" si="1"/>
        <v>-0.77298759390168947</v>
      </c>
    </row>
    <row r="41" spans="2:7" ht="18.600000000000001" customHeight="1" x14ac:dyDescent="0.25">
      <c r="B41" s="112" t="s">
        <v>306</v>
      </c>
      <c r="C41" s="97">
        <v>-802.54386035620507</v>
      </c>
      <c r="D41" s="546">
        <v>-1549.38089529173</v>
      </c>
      <c r="E41" s="105">
        <f t="shared" si="0"/>
        <v>-48.202287584997258</v>
      </c>
      <c r="F41" s="546">
        <v>-1899.23686364728</v>
      </c>
      <c r="G41" s="105">
        <f t="shared" si="1"/>
        <v>-57.743877253150735</v>
      </c>
    </row>
    <row r="42" spans="2:7" ht="18.600000000000001" customHeight="1" x14ac:dyDescent="0.25">
      <c r="B42" s="419" t="s">
        <v>307</v>
      </c>
      <c r="C42" s="213">
        <v>630371.47904691508</v>
      </c>
      <c r="D42" s="213">
        <v>613457.09993766295</v>
      </c>
      <c r="E42" s="425">
        <f t="shared" si="0"/>
        <v>2.7572228132938554</v>
      </c>
      <c r="F42" s="213">
        <v>607167.44783471804</v>
      </c>
      <c r="G42" s="425">
        <f t="shared" si="1"/>
        <v>3.8216856478303147</v>
      </c>
    </row>
    <row r="43" spans="2:7" ht="15.75" x14ac:dyDescent="0.25">
      <c r="B43" s="24"/>
      <c r="C43" s="24"/>
      <c r="D43" s="24"/>
      <c r="E43" s="24"/>
      <c r="F43" s="24"/>
      <c r="G43" s="24"/>
    </row>
  </sheetData>
  <mergeCells count="5">
    <mergeCell ref="G5:G6"/>
    <mergeCell ref="F5:F6"/>
    <mergeCell ref="E5:E6"/>
    <mergeCell ref="C5:C6"/>
    <mergeCell ref="D5:D6"/>
  </mergeCells>
  <phoneticPr fontId="94" type="noConversion"/>
  <conditionalFormatting sqref="E3:E4">
    <cfRule type="cellIs" dxfId="1" priority="4" operator="notEqual">
      <formula>0</formula>
    </cfRule>
  </conditionalFormatting>
  <conditionalFormatting sqref="G3:G4">
    <cfRule type="cellIs" dxfId="0" priority="3" operator="notEqual">
      <formula>0</formula>
    </cfRule>
  </conditionalFormatting>
  <pageMargins left="0.70866141732283472" right="0.70866141732283472" top="0.74803149606299213" bottom="0.74803149606299213" header="0.31496062992125984" footer="0.31496062992125984"/>
  <pageSetup paperSize="9" scale="49"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FCEAB-7746-441E-8AE9-DA380EA87156}">
  <sheetPr>
    <tabColor theme="4" tint="0.79998168889431442"/>
  </sheetPr>
  <dimension ref="B1:J11"/>
  <sheetViews>
    <sheetView showGridLines="0" zoomScale="90" zoomScaleNormal="90" workbookViewId="0"/>
  </sheetViews>
  <sheetFormatPr baseColWidth="10" defaultColWidth="10.85546875" defaultRowHeight="12.75" x14ac:dyDescent="0.2"/>
  <cols>
    <col min="1" max="1" width="2.5703125" style="15" customWidth="1"/>
    <col min="2" max="2" width="70.5703125" style="15" customWidth="1"/>
    <col min="3" max="16384" width="10.85546875" style="15"/>
  </cols>
  <sheetData>
    <row r="1" spans="2:10" s="6" customFormat="1" ht="49.5" customHeight="1" x14ac:dyDescent="0.35">
      <c r="C1" s="129"/>
      <c r="D1" s="129"/>
      <c r="E1" s="129"/>
      <c r="F1" s="129"/>
      <c r="G1" s="129" t="s">
        <v>5</v>
      </c>
      <c r="H1" s="129"/>
      <c r="I1" s="129"/>
      <c r="J1" s="129"/>
    </row>
    <row r="2" spans="2:10" s="60" customFormat="1" ht="56.25" customHeight="1" x14ac:dyDescent="0.5">
      <c r="B2" s="1030" t="s">
        <v>95</v>
      </c>
      <c r="C2" s="1030"/>
      <c r="D2" s="1030"/>
      <c r="E2" s="1030"/>
      <c r="F2" s="1030"/>
      <c r="G2" s="1030"/>
      <c r="H2" s="1030"/>
      <c r="I2" s="1030"/>
      <c r="J2" s="1030"/>
    </row>
    <row r="3" spans="2:10" s="1" customFormat="1" ht="3" customHeight="1" x14ac:dyDescent="0.3">
      <c r="B3" s="365"/>
      <c r="C3" s="365"/>
      <c r="D3" s="365"/>
      <c r="E3" s="365"/>
      <c r="F3" s="365"/>
      <c r="G3" s="365"/>
      <c r="H3" s="365"/>
      <c r="I3" s="365"/>
      <c r="J3" s="365"/>
    </row>
    <row r="4" spans="2:10" s="1" customFormat="1" ht="15.6" customHeight="1" x14ac:dyDescent="0.25"/>
    <row r="5" spans="2:10" ht="56.45" customHeight="1" x14ac:dyDescent="0.2">
      <c r="B5" s="1029" t="s">
        <v>96</v>
      </c>
      <c r="C5" s="1029"/>
      <c r="D5" s="1029"/>
      <c r="E5" s="1029"/>
      <c r="F5" s="1029"/>
      <c r="G5" s="1029"/>
      <c r="H5" s="1029"/>
      <c r="I5" s="1029"/>
      <c r="J5" s="1029"/>
    </row>
    <row r="6" spans="2:10" ht="87" customHeight="1" x14ac:dyDescent="0.2">
      <c r="B6" s="1029" t="s">
        <v>97</v>
      </c>
      <c r="C6" s="1029"/>
      <c r="D6" s="1029"/>
      <c r="E6" s="1029"/>
      <c r="F6" s="1029"/>
      <c r="G6" s="1029"/>
      <c r="H6" s="1029"/>
      <c r="I6" s="1029"/>
      <c r="J6" s="1029"/>
    </row>
    <row r="7" spans="2:10" ht="55.5" customHeight="1" x14ac:dyDescent="0.2">
      <c r="B7" s="1029" t="s">
        <v>98</v>
      </c>
      <c r="C7" s="1029"/>
      <c r="D7" s="1029"/>
      <c r="E7" s="1029"/>
      <c r="F7" s="1029"/>
      <c r="G7" s="1029"/>
      <c r="H7" s="1029"/>
      <c r="I7" s="1029"/>
      <c r="J7" s="1029"/>
    </row>
    <row r="8" spans="2:10" ht="77.45" customHeight="1" x14ac:dyDescent="0.2">
      <c r="B8" s="1029" t="s">
        <v>99</v>
      </c>
      <c r="C8" s="1029"/>
      <c r="D8" s="1029"/>
      <c r="E8" s="1029"/>
      <c r="F8" s="1029"/>
      <c r="G8" s="1029"/>
      <c r="H8" s="1029"/>
      <c r="I8" s="1029"/>
      <c r="J8" s="1029"/>
    </row>
    <row r="9" spans="2:10" ht="97.5" customHeight="1" x14ac:dyDescent="0.2">
      <c r="B9" s="1029" t="s">
        <v>100</v>
      </c>
      <c r="C9" s="1029"/>
      <c r="D9" s="1029"/>
      <c r="E9" s="1029"/>
      <c r="F9" s="1029"/>
      <c r="G9" s="1029"/>
      <c r="H9" s="1029"/>
      <c r="I9" s="1029"/>
      <c r="J9" s="1029"/>
    </row>
    <row r="10" spans="2:10" ht="42.6" customHeight="1" x14ac:dyDescent="0.2">
      <c r="B10" s="1029" t="s">
        <v>101</v>
      </c>
      <c r="C10" s="1029"/>
      <c r="D10" s="1029"/>
      <c r="E10" s="1029"/>
      <c r="F10" s="1029"/>
      <c r="G10" s="1029"/>
      <c r="H10" s="1029"/>
      <c r="I10" s="1029"/>
      <c r="J10" s="1029"/>
    </row>
    <row r="11" spans="2:10" ht="41.45" customHeight="1" x14ac:dyDescent="0.2">
      <c r="B11" s="1029" t="s">
        <v>102</v>
      </c>
      <c r="C11" s="1029"/>
      <c r="D11" s="1029"/>
      <c r="E11" s="1029"/>
      <c r="F11" s="1029"/>
      <c r="G11" s="1029"/>
      <c r="H11" s="1029"/>
      <c r="I11" s="1029"/>
      <c r="J11" s="1029"/>
    </row>
  </sheetData>
  <mergeCells count="8">
    <mergeCell ref="B10:J10"/>
    <mergeCell ref="B11:J11"/>
    <mergeCell ref="B2:J2"/>
    <mergeCell ref="B5:J5"/>
    <mergeCell ref="B6:J6"/>
    <mergeCell ref="B7:J7"/>
    <mergeCell ref="B8:J8"/>
    <mergeCell ref="B9:J9"/>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tabColor theme="8" tint="0.59999389629810485"/>
    <pageSetUpPr fitToPage="1"/>
  </sheetPr>
  <dimension ref="A1:K21"/>
  <sheetViews>
    <sheetView showGridLines="0" zoomScale="60" zoomScaleNormal="60" workbookViewId="0">
      <selection activeCell="B1" sqref="B1"/>
    </sheetView>
  </sheetViews>
  <sheetFormatPr baseColWidth="10" defaultColWidth="11.42578125" defaultRowHeight="15" x14ac:dyDescent="0.25"/>
  <cols>
    <col min="1" max="1" width="2.5703125" style="15" customWidth="1"/>
    <col min="2" max="2" width="115.5703125" style="5" customWidth="1"/>
    <col min="3" max="8" width="17.5703125" style="5" customWidth="1"/>
    <col min="9" max="16384" width="11.42578125" style="5"/>
  </cols>
  <sheetData>
    <row r="1" spans="1:9" s="6" customFormat="1" ht="49.5" customHeight="1" x14ac:dyDescent="0.35">
      <c r="C1" s="129"/>
      <c r="D1" s="129"/>
      <c r="E1" s="129"/>
      <c r="F1" s="129"/>
      <c r="G1" s="129"/>
      <c r="H1" s="129"/>
      <c r="I1" s="129"/>
    </row>
    <row r="2" spans="1:9" s="60" customFormat="1" ht="56.1" customHeight="1" x14ac:dyDescent="0.5">
      <c r="B2" s="363" t="s">
        <v>318</v>
      </c>
    </row>
    <row r="3" spans="1:9" ht="14.45" customHeight="1" x14ac:dyDescent="0.25">
      <c r="A3" s="1"/>
      <c r="B3" s="561"/>
      <c r="C3" s="562"/>
      <c r="D3" s="562"/>
      <c r="G3" s="562"/>
    </row>
    <row r="4" spans="1:9" ht="3" customHeight="1" x14ac:dyDescent="0.25">
      <c r="B4" s="191"/>
      <c r="C4" s="191"/>
      <c r="D4" s="191"/>
      <c r="E4" s="191"/>
      <c r="F4" s="191"/>
      <c r="G4" s="191"/>
      <c r="H4" s="191"/>
      <c r="I4" s="15"/>
    </row>
    <row r="5" spans="1:9" ht="18" customHeight="1" x14ac:dyDescent="0.3">
      <c r="B5" s="41"/>
      <c r="C5" s="1067" t="s">
        <v>355</v>
      </c>
      <c r="D5" s="1067" t="s">
        <v>353</v>
      </c>
      <c r="E5" s="1070" t="s">
        <v>467</v>
      </c>
      <c r="F5" s="1053" t="s">
        <v>472</v>
      </c>
      <c r="G5" s="1067" t="s">
        <v>354</v>
      </c>
      <c r="H5" s="1053" t="s">
        <v>472</v>
      </c>
      <c r="I5" s="15"/>
    </row>
    <row r="6" spans="1:9" ht="18" customHeight="1" thickBot="1" x14ac:dyDescent="0.35">
      <c r="B6" s="169" t="s">
        <v>25</v>
      </c>
      <c r="C6" s="1068"/>
      <c r="D6" s="1068"/>
      <c r="E6" s="1071"/>
      <c r="F6" s="1054"/>
      <c r="G6" s="1068"/>
      <c r="H6" s="1054"/>
      <c r="I6" s="15"/>
    </row>
    <row r="7" spans="1:9" ht="18.600000000000001" customHeight="1" x14ac:dyDescent="0.3">
      <c r="B7" s="182" t="s">
        <v>309</v>
      </c>
      <c r="C7" s="375">
        <v>178869.29293260004</v>
      </c>
      <c r="D7" s="563">
        <v>174879.50011575001</v>
      </c>
      <c r="E7" s="563">
        <f t="shared" ref="E7:E13" si="0">+C7-D7</f>
        <v>3989.7928168500366</v>
      </c>
      <c r="F7" s="564">
        <f t="shared" ref="F7:F13" si="1">+((C7-D7)/D7)*100</f>
        <v>2.2814525511619457</v>
      </c>
      <c r="G7" s="563">
        <v>175807.17945628002</v>
      </c>
      <c r="H7" s="564">
        <f t="shared" ref="H7:H13" si="2">+((C7-G7)/G7)*100</f>
        <v>1.741745408685949</v>
      </c>
      <c r="I7" s="15"/>
    </row>
    <row r="8" spans="1:9" ht="18.600000000000001" customHeight="1" x14ac:dyDescent="0.3">
      <c r="B8" s="142" t="s">
        <v>310</v>
      </c>
      <c r="C8" s="376">
        <v>132674.73032194001</v>
      </c>
      <c r="D8" s="565">
        <v>132518.52820756997</v>
      </c>
      <c r="E8" s="565">
        <f t="shared" si="0"/>
        <v>156.20211437004036</v>
      </c>
      <c r="F8" s="566">
        <f t="shared" si="1"/>
        <v>0.11787190552356097</v>
      </c>
      <c r="G8" s="565">
        <v>133269.52406988002</v>
      </c>
      <c r="H8" s="566">
        <f t="shared" si="2"/>
        <v>-0.44630890077174185</v>
      </c>
      <c r="I8" s="15"/>
    </row>
    <row r="9" spans="1:9" ht="18.600000000000001" customHeight="1" x14ac:dyDescent="0.3">
      <c r="B9" s="39" t="s">
        <v>252</v>
      </c>
      <c r="C9" s="377">
        <v>46194.562610660039</v>
      </c>
      <c r="D9" s="567">
        <v>42360.971908180043</v>
      </c>
      <c r="E9" s="567">
        <f t="shared" si="0"/>
        <v>3833.5907024799963</v>
      </c>
      <c r="F9" s="568">
        <f t="shared" si="1"/>
        <v>9.049817626445245</v>
      </c>
      <c r="G9" s="567">
        <v>42537.655386400002</v>
      </c>
      <c r="H9" s="568">
        <f t="shared" si="2"/>
        <v>8.5968706809101949</v>
      </c>
      <c r="I9" s="15"/>
    </row>
    <row r="10" spans="1:9" ht="18.600000000000001" customHeight="1" x14ac:dyDescent="0.3">
      <c r="B10" s="258" t="s">
        <v>311</v>
      </c>
      <c r="C10" s="378">
        <v>20687.673476110002</v>
      </c>
      <c r="D10" s="569">
        <v>20308.894313000001</v>
      </c>
      <c r="E10" s="569">
        <f t="shared" si="0"/>
        <v>378.77916311000081</v>
      </c>
      <c r="F10" s="570">
        <f t="shared" si="1"/>
        <v>1.8650900303693003</v>
      </c>
      <c r="G10" s="569">
        <v>19911.368783000002</v>
      </c>
      <c r="H10" s="570">
        <f t="shared" si="2"/>
        <v>3.8988012404892824</v>
      </c>
      <c r="I10" s="15"/>
    </row>
    <row r="11" spans="1:9" ht="18.600000000000001" customHeight="1" x14ac:dyDescent="0.3">
      <c r="B11" s="184" t="s">
        <v>312</v>
      </c>
      <c r="C11" s="379">
        <v>163762.84325199609</v>
      </c>
      <c r="D11" s="571">
        <v>161779.27914065879</v>
      </c>
      <c r="E11" s="571">
        <f t="shared" si="0"/>
        <v>1983.5641113372985</v>
      </c>
      <c r="F11" s="572">
        <f t="shared" si="1"/>
        <v>1.2260928110655576</v>
      </c>
      <c r="G11" s="571">
        <v>160017.73913343667</v>
      </c>
      <c r="H11" s="572">
        <f t="shared" si="2"/>
        <v>2.3404305915336234</v>
      </c>
      <c r="I11" s="15"/>
    </row>
    <row r="12" spans="1:9" ht="18.600000000000001" customHeight="1" x14ac:dyDescent="0.3">
      <c r="B12" s="249" t="s">
        <v>313</v>
      </c>
      <c r="C12" s="380">
        <v>19013.551702940007</v>
      </c>
      <c r="D12" s="573">
        <v>18096.600306110002</v>
      </c>
      <c r="E12" s="573">
        <f t="shared" si="0"/>
        <v>916.95139683000525</v>
      </c>
      <c r="F12" s="574">
        <f t="shared" si="1"/>
        <v>5.0669815397338063</v>
      </c>
      <c r="G12" s="573">
        <v>18273.208565239998</v>
      </c>
      <c r="H12" s="574">
        <f t="shared" si="2"/>
        <v>4.0515223971575418</v>
      </c>
      <c r="I12" s="15"/>
    </row>
    <row r="13" spans="1:9" ht="18.600000000000001" customHeight="1" x14ac:dyDescent="0.3">
      <c r="B13" s="259" t="s">
        <v>126</v>
      </c>
      <c r="C13" s="214">
        <v>361645.68788753613</v>
      </c>
      <c r="D13" s="214">
        <v>354755.37956251879</v>
      </c>
      <c r="E13" s="214">
        <f t="shared" si="0"/>
        <v>6890.3083250173368</v>
      </c>
      <c r="F13" s="215">
        <f t="shared" si="1"/>
        <v>1.9422702859402456</v>
      </c>
      <c r="G13" s="214">
        <v>354098.12715495669</v>
      </c>
      <c r="H13" s="215">
        <f t="shared" si="2"/>
        <v>2.1314884642913001</v>
      </c>
      <c r="I13" s="15"/>
    </row>
    <row r="14" spans="1:9" ht="18.600000000000001" customHeight="1" x14ac:dyDescent="0.3">
      <c r="B14" s="170" t="s">
        <v>314</v>
      </c>
      <c r="C14" s="575"/>
      <c r="D14" s="575"/>
      <c r="E14" s="575"/>
      <c r="F14" s="576"/>
      <c r="G14" s="575"/>
      <c r="H14" s="576"/>
      <c r="I14" s="15"/>
    </row>
    <row r="15" spans="1:9" ht="18.600000000000001" customHeight="1" x14ac:dyDescent="0.3">
      <c r="B15" s="258" t="s">
        <v>315</v>
      </c>
      <c r="C15" s="577">
        <v>351699.98165410612</v>
      </c>
      <c r="D15" s="578">
        <v>344438.46957941877</v>
      </c>
      <c r="E15" s="569">
        <f>+C15-D15</f>
        <v>7261.5120746873436</v>
      </c>
      <c r="F15" s="570">
        <f>+((C15-D15)/D15)*100</f>
        <v>2.1082174948559347</v>
      </c>
      <c r="G15" s="578">
        <v>344051.86044003669</v>
      </c>
      <c r="H15" s="570">
        <f>+((C15-G15)/G15)*100</f>
        <v>2.2229559242282848</v>
      </c>
      <c r="I15" s="15"/>
    </row>
    <row r="16" spans="1:9" ht="18.600000000000001" customHeight="1" x14ac:dyDescent="0.3">
      <c r="B16" s="142" t="s">
        <v>130</v>
      </c>
      <c r="C16" s="376">
        <v>-7017.9615374800051</v>
      </c>
      <c r="D16" s="565">
        <v>-7383.9605969000258</v>
      </c>
      <c r="E16" s="565">
        <f>+C16-D16</f>
        <v>365.99905942002079</v>
      </c>
      <c r="F16" s="566">
        <f>+((C16-D16)/D16)*100</f>
        <v>-4.9566767673933212</v>
      </c>
      <c r="G16" s="565">
        <v>-7339.2619973500259</v>
      </c>
      <c r="H16" s="566">
        <f>+((C16-G16)/G16)*100</f>
        <v>-4.3778306318269085</v>
      </c>
      <c r="I16" s="15"/>
    </row>
    <row r="17" spans="1:11" ht="18.600000000000001" customHeight="1" x14ac:dyDescent="0.3">
      <c r="B17" s="259" t="s">
        <v>316</v>
      </c>
      <c r="C17" s="214">
        <v>354627.72635005612</v>
      </c>
      <c r="D17" s="214">
        <v>347371.41896561877</v>
      </c>
      <c r="E17" s="214">
        <f>+C17-D17</f>
        <v>7256.3073844373575</v>
      </c>
      <c r="F17" s="215">
        <f>+((C17-D17)/D17)*100</f>
        <v>2.0889189461944633</v>
      </c>
      <c r="G17" s="214">
        <v>346758.86515760666</v>
      </c>
      <c r="H17" s="215">
        <f>+((C17-G17)/G17)*100</f>
        <v>2.2692602794373999</v>
      </c>
      <c r="I17" s="15"/>
    </row>
    <row r="18" spans="1:11" ht="18.600000000000001" customHeight="1" x14ac:dyDescent="0.3">
      <c r="B18" s="142" t="s">
        <v>317</v>
      </c>
      <c r="C18" s="376">
        <v>29627.585548550007</v>
      </c>
      <c r="D18" s="565">
        <v>29455.418635400012</v>
      </c>
      <c r="E18" s="565">
        <f>+C18-D18</f>
        <v>172.1669131499948</v>
      </c>
      <c r="F18" s="566">
        <f>+((C18-D18)/D18)*100</f>
        <v>0.58449997021288891</v>
      </c>
      <c r="G18" s="565">
        <v>29909.655663109967</v>
      </c>
      <c r="H18" s="566">
        <f>+((C18-G18)/G18)*100</f>
        <v>-0.94307376098568674</v>
      </c>
      <c r="I18" s="15"/>
    </row>
    <row r="19" spans="1:11" s="552" customFormat="1" ht="3" customHeight="1" x14ac:dyDescent="0.2">
      <c r="A19" s="15"/>
      <c r="B19" s="191"/>
      <c r="C19" s="191"/>
      <c r="D19" s="191"/>
      <c r="E19" s="191"/>
      <c r="F19" s="191"/>
      <c r="G19" s="191"/>
      <c r="H19" s="191"/>
      <c r="I19" s="17"/>
      <c r="J19" s="17"/>
      <c r="K19" s="15"/>
    </row>
    <row r="20" spans="1:11" x14ac:dyDescent="0.25">
      <c r="B20" s="15"/>
      <c r="C20" s="15"/>
      <c r="D20" s="15"/>
      <c r="E20" s="15"/>
      <c r="F20" s="15"/>
      <c r="G20" s="15"/>
      <c r="H20" s="15"/>
      <c r="I20" s="15"/>
    </row>
    <row r="21" spans="1:11" x14ac:dyDescent="0.25">
      <c r="B21" s="1069"/>
      <c r="C21" s="1069"/>
      <c r="D21" s="1069"/>
      <c r="E21" s="1069"/>
      <c r="F21" s="1069"/>
      <c r="G21" s="15"/>
      <c r="H21" s="15"/>
      <c r="I21" s="15"/>
    </row>
  </sheetData>
  <mergeCells count="7">
    <mergeCell ref="G5:G6"/>
    <mergeCell ref="H5:H6"/>
    <mergeCell ref="B21:F21"/>
    <mergeCell ref="C5:C6"/>
    <mergeCell ref="D5:D6"/>
    <mergeCell ref="E5:E6"/>
    <mergeCell ref="F5:F6"/>
  </mergeCells>
  <phoneticPr fontId="94" type="noConversion"/>
  <pageMargins left="0.47244094488188981" right="0.43307086614173229" top="0.47244094488188981" bottom="0.35433070866141736" header="0.31496062992125984" footer="0.31496062992125984"/>
  <pageSetup paperSize="9" scale="97" orientation="landscape" cellComments="asDisplayed" horizontalDpi="4294967294"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tabColor theme="8" tint="0.59999389629810485"/>
    <outlinePr summaryBelow="0"/>
    <pageSetUpPr fitToPage="1"/>
  </sheetPr>
  <dimension ref="A1:L22"/>
  <sheetViews>
    <sheetView showGridLines="0" zoomScale="60" zoomScaleNormal="60" workbookViewId="0">
      <selection activeCell="B1" sqref="B1"/>
    </sheetView>
  </sheetViews>
  <sheetFormatPr baseColWidth="10" defaultColWidth="11.42578125" defaultRowHeight="15" x14ac:dyDescent="0.25"/>
  <cols>
    <col min="1" max="1" width="2.5703125" style="15" customWidth="1"/>
    <col min="2" max="2" width="115.5703125" style="524" customWidth="1"/>
    <col min="3" max="8" width="17.5703125" style="579" customWidth="1"/>
    <col min="9" max="9" width="11.42578125" style="524"/>
    <col min="10" max="10" width="1" style="524" customWidth="1"/>
    <col min="11" max="13" width="11.42578125" style="524"/>
    <col min="14" max="14" width="1.140625" style="524" customWidth="1"/>
    <col min="15" max="16384" width="11.42578125" style="524"/>
  </cols>
  <sheetData>
    <row r="1" spans="1:12" s="6" customFormat="1" ht="49.5" customHeight="1" x14ac:dyDescent="0.35">
      <c r="C1" s="129"/>
      <c r="D1" s="129"/>
      <c r="E1" s="129"/>
      <c r="F1" s="129"/>
      <c r="G1" s="129"/>
      <c r="H1" s="129"/>
      <c r="I1" s="129"/>
    </row>
    <row r="2" spans="1:12" s="60" customFormat="1" ht="56.1" customHeight="1" x14ac:dyDescent="0.5">
      <c r="B2" s="363" t="s">
        <v>319</v>
      </c>
    </row>
    <row r="3" spans="1:12" ht="14.45" customHeight="1" x14ac:dyDescent="0.25">
      <c r="A3" s="1"/>
    </row>
    <row r="4" spans="1:12" ht="3" customHeight="1" x14ac:dyDescent="0.25">
      <c r="B4" s="191"/>
      <c r="C4" s="216"/>
      <c r="D4" s="216"/>
      <c r="E4" s="216"/>
      <c r="F4" s="216"/>
      <c r="G4" s="216"/>
      <c r="H4" s="216"/>
      <c r="I4" s="15"/>
      <c r="J4" s="15"/>
      <c r="K4" s="15"/>
      <c r="L4" s="15"/>
    </row>
    <row r="5" spans="1:12" ht="18" customHeight="1" x14ac:dyDescent="0.3">
      <c r="B5" s="41"/>
      <c r="C5" s="1067" t="s">
        <v>355</v>
      </c>
      <c r="D5" s="1067" t="s">
        <v>353</v>
      </c>
      <c r="E5" s="1070" t="s">
        <v>467</v>
      </c>
      <c r="F5" s="1053" t="s">
        <v>472</v>
      </c>
      <c r="G5" s="1067" t="s">
        <v>354</v>
      </c>
      <c r="H5" s="1053" t="s">
        <v>472</v>
      </c>
      <c r="I5" s="15"/>
      <c r="J5" s="15"/>
      <c r="K5" s="15"/>
      <c r="L5" s="15"/>
    </row>
    <row r="6" spans="1:12" ht="18" customHeight="1" thickBot="1" x14ac:dyDescent="0.35">
      <c r="B6" s="169" t="s">
        <v>25</v>
      </c>
      <c r="C6" s="1068"/>
      <c r="D6" s="1068"/>
      <c r="E6" s="1071"/>
      <c r="F6" s="1054"/>
      <c r="G6" s="1068"/>
      <c r="H6" s="1054"/>
      <c r="I6" s="15"/>
      <c r="J6" s="15"/>
      <c r="K6" s="15"/>
      <c r="L6" s="15"/>
    </row>
    <row r="7" spans="1:12" ht="18.600000000000001" customHeight="1" x14ac:dyDescent="0.25">
      <c r="B7" s="236" t="s">
        <v>125</v>
      </c>
      <c r="C7" s="381">
        <v>404413.94263671001</v>
      </c>
      <c r="D7" s="58">
        <v>382988.96323477989</v>
      </c>
      <c r="E7" s="58">
        <f>+C7-D7</f>
        <v>21424.979401930119</v>
      </c>
      <c r="F7" s="104">
        <f>+((C7-D7)/D7)*100</f>
        <v>5.5941506044904425</v>
      </c>
      <c r="G7" s="58">
        <v>385506.73937712988</v>
      </c>
      <c r="H7" s="104">
        <f>+((C7-G7)/G7)*100</f>
        <v>4.9045065438100606</v>
      </c>
      <c r="I7" s="15"/>
      <c r="J7" s="15"/>
      <c r="K7" s="15"/>
      <c r="L7" s="15"/>
    </row>
    <row r="8" spans="1:12" ht="18.600000000000001" customHeight="1" x14ac:dyDescent="0.25">
      <c r="B8" s="240" t="s">
        <v>320</v>
      </c>
      <c r="C8" s="382">
        <v>341398.68310376001</v>
      </c>
      <c r="D8" s="51">
        <v>325308.8231021699</v>
      </c>
      <c r="E8" s="51">
        <f t="shared" ref="E8:E18" si="0">+C8-D8</f>
        <v>16089.860001590103</v>
      </c>
      <c r="F8" s="105">
        <f t="shared" ref="F8:F18" si="1">+((C8-D8)/D8)*100</f>
        <v>4.9460263168259511</v>
      </c>
      <c r="G8" s="51">
        <v>330799.07385515992</v>
      </c>
      <c r="H8" s="105">
        <f t="shared" ref="H8:H20" si="2">+((C8-G8)/G8)*100</f>
        <v>3.2042439312393949</v>
      </c>
      <c r="I8" s="15"/>
      <c r="J8" s="15"/>
      <c r="K8" s="15"/>
      <c r="L8" s="15"/>
    </row>
    <row r="9" spans="1:12" ht="18.600000000000001" customHeight="1" x14ac:dyDescent="0.25">
      <c r="B9" s="240" t="s">
        <v>321</v>
      </c>
      <c r="C9" s="382">
        <v>63015.259532949996</v>
      </c>
      <c r="D9" s="51">
        <v>57680.140132610002</v>
      </c>
      <c r="E9" s="51">
        <f t="shared" si="0"/>
        <v>5335.1194003399942</v>
      </c>
      <c r="F9" s="105">
        <f t="shared" si="1"/>
        <v>9.2494910519881604</v>
      </c>
      <c r="G9" s="51">
        <v>54707.66552196999</v>
      </c>
      <c r="H9" s="105">
        <f t="shared" si="2"/>
        <v>15.185429558575789</v>
      </c>
      <c r="I9" s="15"/>
      <c r="J9" s="15"/>
      <c r="K9" s="15"/>
      <c r="L9" s="15"/>
    </row>
    <row r="10" spans="1:12" ht="18.600000000000001" customHeight="1" x14ac:dyDescent="0.25">
      <c r="B10" s="128" t="s">
        <v>322</v>
      </c>
      <c r="C10" s="382">
        <v>78241.669405554305</v>
      </c>
      <c r="D10" s="51">
        <v>76997.433615481437</v>
      </c>
      <c r="E10" s="51">
        <f t="shared" si="0"/>
        <v>1244.2357900728675</v>
      </c>
      <c r="F10" s="105">
        <f t="shared" si="1"/>
        <v>1.6159444953535389</v>
      </c>
      <c r="G10" s="51">
        <v>74538.494309577145</v>
      </c>
      <c r="H10" s="105">
        <f t="shared" si="2"/>
        <v>4.9681377793827455</v>
      </c>
      <c r="I10" s="15"/>
      <c r="J10" s="15"/>
      <c r="K10" s="15"/>
      <c r="L10" s="15"/>
    </row>
    <row r="11" spans="1:12" ht="18.600000000000001" customHeight="1" x14ac:dyDescent="0.25">
      <c r="B11" s="240" t="s">
        <v>323</v>
      </c>
      <c r="C11" s="446">
        <v>21797.022313710004</v>
      </c>
      <c r="D11" s="447">
        <v>21280.093738939999</v>
      </c>
      <c r="E11" s="447">
        <f t="shared" si="0"/>
        <v>516.92857477000507</v>
      </c>
      <c r="F11" s="448">
        <f t="shared" si="1"/>
        <v>2.4291649327845217</v>
      </c>
      <c r="G11" s="447">
        <v>19979.71842995</v>
      </c>
      <c r="H11" s="448">
        <f t="shared" si="2"/>
        <v>9.0957432164600895</v>
      </c>
      <c r="I11" s="15"/>
      <c r="J11" s="15"/>
      <c r="K11" s="15"/>
      <c r="L11" s="15"/>
    </row>
    <row r="12" spans="1:12" ht="18.600000000000001" customHeight="1" x14ac:dyDescent="0.25">
      <c r="B12" s="114" t="s">
        <v>324</v>
      </c>
      <c r="C12" s="383">
        <v>5151.0261277599993</v>
      </c>
      <c r="D12" s="95">
        <v>3519.0303939599999</v>
      </c>
      <c r="E12" s="95">
        <f t="shared" si="0"/>
        <v>1631.9957337999995</v>
      </c>
      <c r="F12" s="102">
        <f t="shared" si="1"/>
        <v>46.376289804178086</v>
      </c>
      <c r="G12" s="95">
        <v>3277.8514004099998</v>
      </c>
      <c r="H12" s="102">
        <f t="shared" si="2"/>
        <v>57.146419972415451</v>
      </c>
      <c r="I12" s="15"/>
      <c r="J12" s="15"/>
      <c r="K12" s="15"/>
      <c r="L12" s="15"/>
    </row>
    <row r="13" spans="1:12" ht="18.600000000000001" customHeight="1" x14ac:dyDescent="0.25">
      <c r="B13" s="237" t="s">
        <v>325</v>
      </c>
      <c r="C13" s="384">
        <v>487806.63817002432</v>
      </c>
      <c r="D13" s="210">
        <v>463505.42724422133</v>
      </c>
      <c r="E13" s="210">
        <f t="shared" si="0"/>
        <v>24301.210925802996</v>
      </c>
      <c r="F13" s="211">
        <f t="shared" si="1"/>
        <v>5.24291831279867</v>
      </c>
      <c r="G13" s="210">
        <v>463323.08508711704</v>
      </c>
      <c r="H13" s="211">
        <f t="shared" si="2"/>
        <v>5.2843369715333139</v>
      </c>
      <c r="I13" s="15"/>
      <c r="J13" s="15"/>
      <c r="K13" s="15"/>
      <c r="L13" s="15"/>
    </row>
    <row r="14" spans="1:12" ht="18.600000000000001" customHeight="1" x14ac:dyDescent="0.25">
      <c r="B14" s="242" t="s">
        <v>259</v>
      </c>
      <c r="C14" s="385">
        <v>124460.28724753841</v>
      </c>
      <c r="D14" s="50">
        <v>121151.57416755214</v>
      </c>
      <c r="E14" s="50">
        <f t="shared" si="0"/>
        <v>3308.7130799862643</v>
      </c>
      <c r="F14" s="109">
        <f t="shared" si="1"/>
        <v>2.7310524875313029</v>
      </c>
      <c r="G14" s="50">
        <v>114821.49340928555</v>
      </c>
      <c r="H14" s="109">
        <f t="shared" si="2"/>
        <v>8.3945902043748966</v>
      </c>
      <c r="I14" s="15"/>
      <c r="J14" s="15"/>
      <c r="K14" s="15"/>
      <c r="L14" s="15"/>
    </row>
    <row r="15" spans="1:12" ht="18.600000000000001" customHeight="1" x14ac:dyDescent="0.25">
      <c r="B15" s="241" t="s">
        <v>260</v>
      </c>
      <c r="C15" s="383">
        <v>48128.844055020003</v>
      </c>
      <c r="D15" s="95">
        <v>47536.114675510013</v>
      </c>
      <c r="E15" s="95">
        <f t="shared" si="0"/>
        <v>592.72937950999039</v>
      </c>
      <c r="F15" s="102">
        <f t="shared" si="1"/>
        <v>1.2469032935402202</v>
      </c>
      <c r="G15" s="95">
        <v>46005.86734913</v>
      </c>
      <c r="H15" s="102">
        <f t="shared" si="2"/>
        <v>4.6145781575622227</v>
      </c>
      <c r="I15" s="15"/>
      <c r="J15" s="15"/>
      <c r="K15" s="15"/>
      <c r="L15" s="15"/>
    </row>
    <row r="16" spans="1:12" ht="18.600000000000001" customHeight="1" x14ac:dyDescent="0.25">
      <c r="B16" s="237" t="s">
        <v>326</v>
      </c>
      <c r="C16" s="384">
        <v>172589.13130255841</v>
      </c>
      <c r="D16" s="210">
        <v>168687.68884306215</v>
      </c>
      <c r="E16" s="210">
        <f t="shared" si="0"/>
        <v>3901.442459496262</v>
      </c>
      <c r="F16" s="211">
        <f t="shared" si="1"/>
        <v>2.3128199136843661</v>
      </c>
      <c r="G16" s="210">
        <v>160827.36075841554</v>
      </c>
      <c r="H16" s="211">
        <f t="shared" si="2"/>
        <v>7.3132895352368807</v>
      </c>
      <c r="I16" s="15"/>
      <c r="J16" s="15"/>
      <c r="K16" s="15"/>
      <c r="L16" s="15"/>
    </row>
    <row r="17" spans="2:12" ht="18.600000000000001" customHeight="1" x14ac:dyDescent="0.25">
      <c r="B17" s="237" t="s">
        <v>327</v>
      </c>
      <c r="C17" s="384">
        <v>7028.6754861982654</v>
      </c>
      <c r="D17" s="210">
        <v>4296.5938944858281</v>
      </c>
      <c r="E17" s="210">
        <f t="shared" si="0"/>
        <v>2732.0815917124373</v>
      </c>
      <c r="F17" s="211">
        <f t="shared" si="1"/>
        <v>63.587149700574265</v>
      </c>
      <c r="G17" s="210">
        <v>6179.2641818187694</v>
      </c>
      <c r="H17" s="211">
        <f t="shared" si="2"/>
        <v>13.746156166598547</v>
      </c>
      <c r="I17" s="15"/>
      <c r="J17" s="15"/>
      <c r="K17" s="15"/>
      <c r="L17" s="15"/>
    </row>
    <row r="18" spans="2:12" ht="18.600000000000001" customHeight="1" x14ac:dyDescent="0.25">
      <c r="B18" s="238" t="s">
        <v>328</v>
      </c>
      <c r="C18" s="217">
        <v>667424.44495878101</v>
      </c>
      <c r="D18" s="217">
        <v>636489.70998176932</v>
      </c>
      <c r="E18" s="217">
        <f t="shared" si="0"/>
        <v>30934.734977011685</v>
      </c>
      <c r="F18" s="218">
        <f t="shared" si="1"/>
        <v>4.8602097554566486</v>
      </c>
      <c r="G18" s="217">
        <v>630329.71002735139</v>
      </c>
      <c r="H18" s="218">
        <f t="shared" si="2"/>
        <v>5.8849732673746242</v>
      </c>
      <c r="I18" s="15"/>
      <c r="J18" s="15"/>
      <c r="K18" s="15"/>
      <c r="L18" s="15"/>
    </row>
    <row r="19" spans="2:12" ht="18.75" x14ac:dyDescent="0.25">
      <c r="B19" s="128" t="s">
        <v>40</v>
      </c>
      <c r="C19" s="51"/>
      <c r="D19" s="51"/>
      <c r="E19" s="51"/>
      <c r="F19" s="105"/>
      <c r="G19" s="51"/>
      <c r="H19" s="105"/>
      <c r="I19" s="15"/>
      <c r="J19" s="15"/>
      <c r="K19" s="15"/>
      <c r="L19" s="15"/>
    </row>
    <row r="20" spans="2:12" ht="19.5" customHeight="1" x14ac:dyDescent="0.25">
      <c r="B20" s="580" t="s">
        <v>329</v>
      </c>
      <c r="C20" s="581">
        <v>251128.84712223272</v>
      </c>
      <c r="D20" s="581">
        <v>245990.61548882356</v>
      </c>
      <c r="E20" s="581">
        <f t="shared" ref="E20" si="3">+C20-D20</f>
        <v>5138.2316334091593</v>
      </c>
      <c r="F20" s="582">
        <f t="shared" ref="F20" si="4">+((C20-D20)/D20)*100</f>
        <v>2.0887917302042815</v>
      </c>
      <c r="G20" s="581">
        <v>235702.60762229271</v>
      </c>
      <c r="H20" s="582">
        <f t="shared" si="2"/>
        <v>6.5447894936572615</v>
      </c>
      <c r="I20" s="15"/>
      <c r="J20" s="15"/>
      <c r="K20" s="15"/>
      <c r="L20" s="15"/>
    </row>
    <row r="22" spans="2:12" ht="70.5" customHeight="1" x14ac:dyDescent="0.25">
      <c r="B22" s="1072" t="s">
        <v>330</v>
      </c>
      <c r="C22" s="1072"/>
      <c r="D22" s="1072"/>
      <c r="E22" s="1072"/>
      <c r="F22" s="1072"/>
      <c r="G22" s="10"/>
      <c r="H22" s="10"/>
    </row>
  </sheetData>
  <mergeCells count="7">
    <mergeCell ref="G5:G6"/>
    <mergeCell ref="H5:H6"/>
    <mergeCell ref="B22:F22"/>
    <mergeCell ref="C5:C6"/>
    <mergeCell ref="D5:D6"/>
    <mergeCell ref="E5:E6"/>
    <mergeCell ref="F5:F6"/>
  </mergeCells>
  <phoneticPr fontId="94" type="noConversion"/>
  <printOptions horizontalCentered="1"/>
  <pageMargins left="0.74803149606299213" right="0.74803149606299213" top="1.0629921259842521" bottom="0.78740157480314965" header="0.39370078740157483" footer="0.3937007874015748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tabColor theme="8" tint="0.59999389629810485"/>
    <pageSetUpPr fitToPage="1"/>
  </sheetPr>
  <dimension ref="A1:Q57"/>
  <sheetViews>
    <sheetView showGridLines="0" zoomScale="60" zoomScaleNormal="60" workbookViewId="0">
      <selection activeCell="B1" sqref="B1"/>
    </sheetView>
  </sheetViews>
  <sheetFormatPr baseColWidth="10" defaultColWidth="11.42578125" defaultRowHeight="15" x14ac:dyDescent="0.25"/>
  <cols>
    <col min="1" max="1" width="2.5703125" style="15" customWidth="1"/>
    <col min="2" max="2" width="72.140625" style="524" customWidth="1"/>
    <col min="3" max="4" width="17.5703125" style="524" customWidth="1"/>
    <col min="5" max="5" width="17.5703125" style="524" customWidth="1" collapsed="1"/>
    <col min="6" max="8" width="17.5703125" style="524" customWidth="1"/>
    <col min="9" max="9" width="11.5703125" style="524" customWidth="1"/>
    <col min="10" max="10" width="14.7109375" style="524" customWidth="1"/>
    <col min="11" max="19" width="11.42578125" style="524"/>
    <col min="20" max="20" width="11.42578125" style="524" customWidth="1"/>
    <col min="21" max="16384" width="11.42578125" style="524"/>
  </cols>
  <sheetData>
    <row r="1" spans="1:17" s="6" customFormat="1" ht="49.5" customHeight="1" x14ac:dyDescent="0.35">
      <c r="C1" s="129"/>
      <c r="D1" s="129"/>
      <c r="E1" s="129"/>
      <c r="F1" s="129"/>
      <c r="G1" s="129" t="s">
        <v>5</v>
      </c>
      <c r="H1" s="129"/>
      <c r="I1" s="129"/>
      <c r="J1" s="129"/>
    </row>
    <row r="2" spans="1:17" s="60" customFormat="1" ht="56.1" customHeight="1" x14ac:dyDescent="0.5">
      <c r="B2" s="363" t="s">
        <v>331</v>
      </c>
    </row>
    <row r="3" spans="1:17" ht="14.45" customHeight="1" x14ac:dyDescent="0.25">
      <c r="A3" s="1"/>
    </row>
    <row r="4" spans="1:17" s="115" customFormat="1" ht="24.95" customHeight="1" x14ac:dyDescent="0.35">
      <c r="A4" s="15"/>
      <c r="B4" s="260" t="s">
        <v>332</v>
      </c>
    </row>
    <row r="5" spans="1:17" ht="7.5" customHeight="1" x14ac:dyDescent="0.35">
      <c r="B5" s="1012"/>
      <c r="F5" s="115"/>
    </row>
    <row r="6" spans="1:17" ht="3" customHeight="1" x14ac:dyDescent="0.35">
      <c r="B6" s="191"/>
      <c r="C6" s="191"/>
      <c r="D6" s="191"/>
      <c r="E6" s="191"/>
      <c r="F6" s="115"/>
      <c r="G6" s="25"/>
      <c r="H6" s="25"/>
      <c r="I6" s="15"/>
      <c r="J6" s="15"/>
      <c r="K6" s="15"/>
      <c r="L6" s="15"/>
      <c r="M6" s="15"/>
      <c r="N6" s="15"/>
      <c r="O6" s="15"/>
      <c r="P6" s="15"/>
      <c r="Q6" s="15"/>
    </row>
    <row r="7" spans="1:17" ht="18" customHeight="1" x14ac:dyDescent="0.35">
      <c r="B7" s="38"/>
      <c r="C7" s="1067" t="s">
        <v>354</v>
      </c>
      <c r="D7" s="1067" t="s">
        <v>353</v>
      </c>
      <c r="E7" s="1067" t="s">
        <v>355</v>
      </c>
      <c r="F7" s="115"/>
      <c r="G7" s="15"/>
    </row>
    <row r="8" spans="1:17" ht="18" customHeight="1" thickBot="1" x14ac:dyDescent="0.4">
      <c r="B8" s="169"/>
      <c r="C8" s="1068"/>
      <c r="D8" s="1068"/>
      <c r="E8" s="1068"/>
      <c r="F8" s="115"/>
      <c r="G8" s="15"/>
    </row>
    <row r="9" spans="1:17" ht="18.600000000000001" customHeight="1" x14ac:dyDescent="0.35">
      <c r="B9" s="297" t="s">
        <v>309</v>
      </c>
      <c r="C9" s="583">
        <v>3.0763326338359074E-2</v>
      </c>
      <c r="D9" s="845">
        <v>3.1855229267311248E-2</v>
      </c>
      <c r="E9" s="295">
        <v>2.8882923228453233E-2</v>
      </c>
      <c r="F9" s="115"/>
      <c r="G9" s="15"/>
    </row>
    <row r="10" spans="1:17" ht="18.600000000000001" customHeight="1" x14ac:dyDescent="0.25">
      <c r="B10" s="128" t="s">
        <v>333</v>
      </c>
      <c r="C10" s="584">
        <v>2.6110102743035424E-2</v>
      </c>
      <c r="D10" s="846">
        <v>2.72998532345105E-2</v>
      </c>
      <c r="E10" s="585">
        <v>2.6056275902136317E-2</v>
      </c>
      <c r="F10" s="15"/>
      <c r="G10" s="15"/>
    </row>
    <row r="11" spans="1:17" ht="18.600000000000001" customHeight="1" x14ac:dyDescent="0.25">
      <c r="B11" s="128" t="s">
        <v>252</v>
      </c>
      <c r="C11" s="584">
        <v>4.5341771913377439E-2</v>
      </c>
      <c r="D11" s="846">
        <v>4.6105887363808384E-2</v>
      </c>
      <c r="E11" s="585">
        <v>3.700129583639708E-2</v>
      </c>
      <c r="F11" s="15"/>
      <c r="G11" s="15"/>
    </row>
    <row r="12" spans="1:17" ht="18.600000000000001" customHeight="1" x14ac:dyDescent="0.25">
      <c r="B12" s="296" t="s">
        <v>311</v>
      </c>
      <c r="C12" s="584">
        <v>3.3979343729379809E-2</v>
      </c>
      <c r="D12" s="846">
        <v>3.4375895666221144E-2</v>
      </c>
      <c r="E12" s="585">
        <v>2.9451354461080066E-2</v>
      </c>
      <c r="F12" s="15"/>
      <c r="G12" s="15"/>
    </row>
    <row r="13" spans="1:17" ht="18.600000000000001" customHeight="1" x14ac:dyDescent="0.25">
      <c r="B13" s="294" t="s">
        <v>312</v>
      </c>
      <c r="C13" s="583">
        <v>2.8905657676008816E-2</v>
      </c>
      <c r="D13" s="845">
        <v>2.9215834630283738E-2</v>
      </c>
      <c r="E13" s="295">
        <v>2.9038119879077257E-2</v>
      </c>
      <c r="F13" s="15"/>
      <c r="G13" s="15"/>
    </row>
    <row r="14" spans="1:17" ht="18.600000000000001" customHeight="1" x14ac:dyDescent="0.25">
      <c r="B14" s="294" t="s">
        <v>313</v>
      </c>
      <c r="C14" s="583">
        <v>6.8050945489969987E-4</v>
      </c>
      <c r="D14" s="845">
        <v>1.0812388210504728E-3</v>
      </c>
      <c r="E14" s="295">
        <v>1.2661024103286106E-3</v>
      </c>
      <c r="F14" s="15"/>
      <c r="G14" s="15"/>
    </row>
    <row r="15" spans="1:17" ht="18.600000000000001" customHeight="1" x14ac:dyDescent="0.25">
      <c r="B15" s="176" t="s">
        <v>334</v>
      </c>
      <c r="C15" s="586">
        <v>2.7384489288364643E-2</v>
      </c>
      <c r="D15" s="586">
        <v>2.8094796430863222E-2</v>
      </c>
      <c r="E15" s="586">
        <v>2.6749728945669161E-2</v>
      </c>
      <c r="F15" s="15"/>
      <c r="G15" s="15"/>
    </row>
    <row r="16" spans="1:17" x14ac:dyDescent="0.25">
      <c r="B16" s="1012"/>
    </row>
    <row r="17" spans="2:17" x14ac:dyDescent="0.25">
      <c r="B17" s="1012"/>
    </row>
    <row r="18" spans="2:17" ht="24.95" customHeight="1" x14ac:dyDescent="0.35">
      <c r="B18" s="261" t="s">
        <v>335</v>
      </c>
    </row>
    <row r="19" spans="2:17" ht="7.5" customHeight="1" x14ac:dyDescent="0.25">
      <c r="B19" s="1012"/>
    </row>
    <row r="20" spans="2:17" ht="3" customHeight="1" x14ac:dyDescent="0.25">
      <c r="B20" s="191"/>
      <c r="C20" s="191"/>
      <c r="D20" s="191"/>
      <c r="E20" s="191"/>
      <c r="F20" s="191"/>
      <c r="G20" s="191"/>
      <c r="H20" s="25"/>
      <c r="I20" s="15"/>
      <c r="J20" s="15"/>
      <c r="K20" s="15"/>
      <c r="L20" s="15"/>
      <c r="M20" s="15"/>
      <c r="N20" s="15"/>
      <c r="O20" s="15"/>
      <c r="P20" s="15"/>
      <c r="Q20" s="15"/>
    </row>
    <row r="21" spans="2:17" ht="18" customHeight="1" x14ac:dyDescent="0.25">
      <c r="B21" s="59"/>
      <c r="C21" s="1033" t="s">
        <v>213</v>
      </c>
      <c r="D21" s="1033" t="s">
        <v>212</v>
      </c>
      <c r="E21" s="1033" t="s">
        <v>211</v>
      </c>
      <c r="F21" s="1033" t="s">
        <v>210</v>
      </c>
      <c r="G21" s="1033" t="s">
        <v>209</v>
      </c>
      <c r="H21" s="25"/>
      <c r="I21" s="15"/>
      <c r="J21" s="15"/>
      <c r="K21" s="15"/>
      <c r="L21" s="15"/>
      <c r="M21" s="15"/>
      <c r="N21" s="15"/>
      <c r="O21" s="15"/>
      <c r="P21" s="15"/>
      <c r="Q21" s="15"/>
    </row>
    <row r="22" spans="2:17" ht="15" customHeight="1" thickBot="1" x14ac:dyDescent="0.35">
      <c r="B22" s="169" t="s">
        <v>25</v>
      </c>
      <c r="C22" s="1041"/>
      <c r="D22" s="1041"/>
      <c r="E22" s="1041"/>
      <c r="F22" s="1041"/>
      <c r="G22" s="1041"/>
      <c r="H22" s="25"/>
      <c r="I22" s="15"/>
      <c r="J22" s="15"/>
      <c r="K22" s="15"/>
      <c r="L22" s="15"/>
      <c r="M22" s="15"/>
      <c r="N22" s="15"/>
      <c r="O22" s="15"/>
      <c r="P22" s="15"/>
      <c r="Q22" s="15"/>
    </row>
    <row r="23" spans="2:17" ht="18.600000000000001" customHeight="1" x14ac:dyDescent="0.25">
      <c r="B23" s="297" t="s">
        <v>336</v>
      </c>
      <c r="C23" s="298">
        <v>10447.205761359999</v>
      </c>
      <c r="D23" s="298">
        <v>10317.185299810017</v>
      </c>
      <c r="E23" s="298">
        <v>10200.462071050008</v>
      </c>
      <c r="F23" s="298">
        <v>10515.839031330008</v>
      </c>
      <c r="G23" s="299">
        <v>10794.306178010005</v>
      </c>
      <c r="H23" s="25"/>
      <c r="I23" s="15"/>
      <c r="J23" s="15"/>
      <c r="K23" s="15"/>
      <c r="L23" s="15"/>
      <c r="M23" s="15"/>
      <c r="N23" s="15"/>
      <c r="O23" s="15"/>
      <c r="P23" s="15"/>
      <c r="Q23" s="15"/>
    </row>
    <row r="24" spans="2:17" ht="18.600000000000001" customHeight="1" x14ac:dyDescent="0.25">
      <c r="B24" s="240" t="s">
        <v>337</v>
      </c>
      <c r="C24" s="51">
        <v>1439.6281141700115</v>
      </c>
      <c r="D24" s="51">
        <v>1523.3357009599999</v>
      </c>
      <c r="E24" s="51">
        <v>1975.9114607699951</v>
      </c>
      <c r="F24" s="51">
        <v>1758.7119974900006</v>
      </c>
      <c r="G24" s="587">
        <v>1889.2973514699975</v>
      </c>
      <c r="H24" s="25"/>
      <c r="I24" s="15"/>
      <c r="J24" s="15"/>
      <c r="K24" s="15"/>
      <c r="L24" s="15"/>
      <c r="M24" s="15"/>
      <c r="N24" s="15"/>
      <c r="O24" s="15"/>
      <c r="P24" s="15"/>
      <c r="Q24" s="15"/>
    </row>
    <row r="25" spans="2:17" ht="18.600000000000001" customHeight="1" x14ac:dyDescent="0.25">
      <c r="B25" s="240" t="s">
        <v>338</v>
      </c>
      <c r="C25" s="51">
        <v>-1569.6485757199941</v>
      </c>
      <c r="D25" s="51">
        <v>-1640.0589297200092</v>
      </c>
      <c r="E25" s="51">
        <v>-1660.5345004899946</v>
      </c>
      <c r="F25" s="51">
        <v>-1480.2448508100044</v>
      </c>
      <c r="G25" s="587">
        <v>-2217.1675052799997</v>
      </c>
      <c r="H25" s="25"/>
      <c r="I25" s="15"/>
      <c r="J25" s="15"/>
      <c r="K25" s="15"/>
      <c r="L25" s="15"/>
      <c r="M25" s="15"/>
      <c r="N25" s="15"/>
      <c r="O25" s="15"/>
      <c r="P25" s="15"/>
      <c r="Q25" s="15"/>
    </row>
    <row r="26" spans="2:17" ht="18.600000000000001" customHeight="1" x14ac:dyDescent="0.25">
      <c r="B26" s="296" t="s">
        <v>339</v>
      </c>
      <c r="C26" s="101">
        <v>-288.54213459000005</v>
      </c>
      <c r="D26" s="101">
        <v>-173.36247416</v>
      </c>
      <c r="E26" s="101">
        <v>-159.48220161999996</v>
      </c>
      <c r="F26" s="101">
        <v>-228.37360494000001</v>
      </c>
      <c r="G26" s="301">
        <v>-805.10291562000009</v>
      </c>
      <c r="H26" s="25"/>
      <c r="I26" s="15"/>
      <c r="J26" s="15"/>
      <c r="K26" s="15"/>
      <c r="L26" s="15"/>
      <c r="M26" s="15"/>
      <c r="N26" s="15"/>
      <c r="O26" s="15"/>
      <c r="P26" s="15"/>
      <c r="Q26" s="15"/>
    </row>
    <row r="27" spans="2:17" ht="18.600000000000001" customHeight="1" x14ac:dyDescent="0.25">
      <c r="B27" s="255" t="s">
        <v>340</v>
      </c>
      <c r="C27" s="588">
        <v>10317.185299810017</v>
      </c>
      <c r="D27" s="588">
        <v>10200.462071050008</v>
      </c>
      <c r="E27" s="588">
        <v>10515.839031330008</v>
      </c>
      <c r="F27" s="588">
        <v>10794.306178010005</v>
      </c>
      <c r="G27" s="589">
        <v>10466.436024200002</v>
      </c>
      <c r="H27" s="25"/>
      <c r="I27" s="15"/>
      <c r="J27" s="15"/>
      <c r="K27" s="15"/>
      <c r="L27" s="15"/>
      <c r="M27" s="15"/>
      <c r="N27" s="15"/>
      <c r="O27" s="15"/>
      <c r="P27" s="15"/>
      <c r="Q27" s="15"/>
    </row>
    <row r="28" spans="2:17" ht="4.9000000000000004" customHeight="1" x14ac:dyDescent="0.3">
      <c r="B28" s="204"/>
      <c r="C28" s="204"/>
      <c r="D28" s="204"/>
      <c r="E28" s="204"/>
      <c r="F28" s="204"/>
      <c r="G28" s="204"/>
      <c r="H28" s="25"/>
      <c r="I28" s="15"/>
      <c r="J28" s="15"/>
      <c r="K28" s="15"/>
      <c r="L28" s="15"/>
      <c r="M28" s="15"/>
      <c r="N28" s="15"/>
      <c r="O28" s="15"/>
      <c r="P28" s="15"/>
      <c r="Q28" s="15"/>
    </row>
    <row r="29" spans="2:17" x14ac:dyDescent="0.25">
      <c r="B29" s="1012"/>
    </row>
    <row r="30" spans="2:17" x14ac:dyDescent="0.25">
      <c r="B30" s="1012"/>
    </row>
    <row r="31" spans="2:17" ht="24.95" customHeight="1" x14ac:dyDescent="0.35">
      <c r="B31" s="261" t="s">
        <v>341</v>
      </c>
    </row>
    <row r="32" spans="2:17" ht="7.5" customHeight="1" x14ac:dyDescent="0.25">
      <c r="B32" s="1012"/>
    </row>
    <row r="33" spans="2:17" ht="3" customHeight="1" x14ac:dyDescent="0.25">
      <c r="B33" s="191"/>
      <c r="C33" s="191"/>
      <c r="D33" s="191"/>
      <c r="E33" s="191"/>
      <c r="F33" s="191"/>
      <c r="G33" s="191"/>
      <c r="H33" s="17"/>
      <c r="I33" s="15"/>
      <c r="J33" s="15"/>
      <c r="K33" s="15"/>
      <c r="L33" s="15"/>
      <c r="M33" s="15"/>
      <c r="N33" s="15"/>
      <c r="O33" s="15"/>
    </row>
    <row r="34" spans="2:17" ht="18" customHeight="1" x14ac:dyDescent="0.3">
      <c r="B34" s="41"/>
      <c r="C34" s="1033" t="s">
        <v>213</v>
      </c>
      <c r="D34" s="1033" t="s">
        <v>212</v>
      </c>
      <c r="E34" s="1033" t="s">
        <v>211</v>
      </c>
      <c r="F34" s="1033" t="s">
        <v>210</v>
      </c>
      <c r="G34" s="1033" t="s">
        <v>209</v>
      </c>
      <c r="H34" s="17"/>
      <c r="I34" s="15"/>
      <c r="J34" s="15"/>
      <c r="K34" s="15"/>
      <c r="L34" s="15"/>
      <c r="M34" s="15"/>
      <c r="N34" s="15"/>
      <c r="O34" s="15"/>
    </row>
    <row r="35" spans="2:17" ht="15.75" customHeight="1" thickBot="1" x14ac:dyDescent="0.35">
      <c r="B35" s="169" t="s">
        <v>25</v>
      </c>
      <c r="C35" s="1041"/>
      <c r="D35" s="1041"/>
      <c r="E35" s="1041"/>
      <c r="F35" s="1041"/>
      <c r="G35" s="1041"/>
      <c r="H35" s="17"/>
      <c r="I35" s="15"/>
      <c r="J35" s="15"/>
      <c r="K35" s="15"/>
      <c r="L35" s="15"/>
      <c r="M35" s="15"/>
      <c r="N35" s="15"/>
      <c r="O35" s="15"/>
    </row>
    <row r="36" spans="2:17" ht="18.600000000000001" customHeight="1" x14ac:dyDescent="0.25">
      <c r="B36" s="297" t="s">
        <v>336</v>
      </c>
      <c r="C36" s="590">
        <v>7920.5972309600011</v>
      </c>
      <c r="D36" s="590">
        <v>7880.2103031300003</v>
      </c>
      <c r="E36" s="590">
        <v>7724.70716954</v>
      </c>
      <c r="F36" s="590">
        <v>7665.1199661199989</v>
      </c>
      <c r="G36" s="299">
        <v>7666.7318187299998</v>
      </c>
      <c r="H36" s="17"/>
      <c r="I36" s="15"/>
      <c r="J36" s="15"/>
      <c r="K36" s="15"/>
      <c r="L36" s="15"/>
      <c r="M36" s="15"/>
      <c r="N36" s="15"/>
      <c r="O36" s="15"/>
    </row>
    <row r="37" spans="2:17" ht="18.600000000000001" customHeight="1" x14ac:dyDescent="0.25">
      <c r="B37" s="240" t="s">
        <v>166</v>
      </c>
      <c r="C37" s="546">
        <v>200.46765611000001</v>
      </c>
      <c r="D37" s="546">
        <v>282.18247558000002</v>
      </c>
      <c r="E37" s="546">
        <v>359.40545032</v>
      </c>
      <c r="F37" s="546">
        <v>268.16200000000003</v>
      </c>
      <c r="G37" s="587">
        <v>218.40224575000002</v>
      </c>
      <c r="H37" s="17"/>
      <c r="I37" s="15"/>
      <c r="J37" s="15"/>
      <c r="K37" s="15"/>
      <c r="L37" s="15"/>
      <c r="M37" s="15"/>
      <c r="N37" s="15"/>
      <c r="O37" s="15"/>
    </row>
    <row r="38" spans="2:17" ht="18.600000000000001" customHeight="1" x14ac:dyDescent="0.25">
      <c r="B38" s="240" t="s">
        <v>342</v>
      </c>
      <c r="C38" s="546">
        <v>-237.2195839400008</v>
      </c>
      <c r="D38" s="546">
        <v>-434.20434009154133</v>
      </c>
      <c r="E38" s="546">
        <v>-411.87443908000108</v>
      </c>
      <c r="F38" s="546">
        <v>-261.59710998999918</v>
      </c>
      <c r="G38" s="587">
        <v>-580.81782247000046</v>
      </c>
      <c r="H38" s="17"/>
      <c r="I38" s="15"/>
      <c r="J38" s="15"/>
      <c r="K38" s="15"/>
      <c r="L38" s="15"/>
      <c r="M38" s="15"/>
      <c r="N38" s="15"/>
      <c r="O38" s="15"/>
    </row>
    <row r="39" spans="2:17" ht="18.600000000000001" customHeight="1" x14ac:dyDescent="0.25">
      <c r="B39" s="300" t="s">
        <v>343</v>
      </c>
      <c r="C39" s="591">
        <v>-3.6349999999999998</v>
      </c>
      <c r="D39" s="591">
        <v>-3.4812690784589853</v>
      </c>
      <c r="E39" s="591">
        <v>-7.1182146599999996</v>
      </c>
      <c r="F39" s="591">
        <v>-4.9530374000000004</v>
      </c>
      <c r="G39" s="301">
        <v>-3.2447255200000003</v>
      </c>
      <c r="H39" s="17"/>
      <c r="I39" s="15"/>
      <c r="J39" s="15"/>
      <c r="K39" s="15"/>
      <c r="L39" s="15"/>
      <c r="M39" s="15"/>
      <c r="N39" s="15"/>
      <c r="O39" s="15"/>
    </row>
    <row r="40" spans="2:17" ht="18.600000000000001" customHeight="1" x14ac:dyDescent="0.25">
      <c r="B40" s="255" t="s">
        <v>340</v>
      </c>
      <c r="C40" s="592">
        <v>7880.2103031300003</v>
      </c>
      <c r="D40" s="592">
        <v>7724.70716954</v>
      </c>
      <c r="E40" s="592">
        <v>7665.1199661199989</v>
      </c>
      <c r="F40" s="592">
        <v>7666.7318187299998</v>
      </c>
      <c r="G40" s="589">
        <v>7301.0715164899993</v>
      </c>
      <c r="H40" s="17"/>
      <c r="I40" s="15"/>
      <c r="J40" s="15"/>
      <c r="K40" s="15"/>
      <c r="L40" s="15"/>
      <c r="M40" s="15"/>
      <c r="N40" s="15"/>
      <c r="O40" s="15"/>
    </row>
    <row r="41" spans="2:17" ht="0.75" customHeight="1" x14ac:dyDescent="0.25">
      <c r="B41" s="16"/>
      <c r="C41" s="16"/>
      <c r="D41" s="16"/>
      <c r="E41" s="16"/>
      <c r="F41" s="16"/>
      <c r="G41" s="16"/>
      <c r="H41" s="17"/>
      <c r="I41" s="15"/>
      <c r="J41" s="15"/>
      <c r="K41" s="15"/>
      <c r="L41" s="15"/>
      <c r="M41" s="15"/>
      <c r="N41" s="15"/>
      <c r="O41" s="15"/>
    </row>
    <row r="42" spans="2:17" ht="4.9000000000000004" customHeight="1" x14ac:dyDescent="0.3">
      <c r="B42" s="204"/>
      <c r="C42" s="204"/>
      <c r="D42" s="204"/>
      <c r="E42" s="204"/>
      <c r="F42" s="204"/>
      <c r="G42" s="204"/>
      <c r="H42" s="25"/>
      <c r="I42" s="15"/>
      <c r="J42" s="15"/>
      <c r="K42" s="15"/>
      <c r="L42" s="15"/>
      <c r="M42" s="15"/>
      <c r="N42" s="15"/>
      <c r="O42" s="15"/>
      <c r="P42" s="15"/>
      <c r="Q42" s="15"/>
    </row>
    <row r="43" spans="2:17" x14ac:dyDescent="0.25">
      <c r="B43" s="1012"/>
    </row>
    <row r="44" spans="2:17" x14ac:dyDescent="0.25">
      <c r="B44" s="273" t="s">
        <v>344</v>
      </c>
    </row>
    <row r="45" spans="2:17" x14ac:dyDescent="0.25">
      <c r="B45" s="1012"/>
    </row>
    <row r="46" spans="2:17" x14ac:dyDescent="0.25">
      <c r="B46" s="1012"/>
    </row>
    <row r="47" spans="2:17" ht="24.95" customHeight="1" x14ac:dyDescent="0.35">
      <c r="B47" s="261" t="s">
        <v>345</v>
      </c>
    </row>
    <row r="48" spans="2:17" ht="7.5" customHeight="1" x14ac:dyDescent="0.25">
      <c r="B48" s="1012"/>
    </row>
    <row r="49" spans="2:15" ht="3" customHeight="1" x14ac:dyDescent="0.25">
      <c r="B49" s="191"/>
      <c r="C49" s="191"/>
      <c r="D49" s="191"/>
      <c r="E49" s="191"/>
      <c r="F49" s="191"/>
      <c r="G49" s="191"/>
      <c r="H49" s="191"/>
      <c r="I49" s="15"/>
      <c r="J49" s="15"/>
      <c r="K49" s="15"/>
      <c r="L49" s="15"/>
      <c r="M49" s="15"/>
      <c r="N49" s="15"/>
      <c r="O49" s="15"/>
    </row>
    <row r="50" spans="2:15" ht="18" customHeight="1" x14ac:dyDescent="0.3">
      <c r="B50" s="38"/>
      <c r="C50" s="1073" t="s">
        <v>475</v>
      </c>
      <c r="D50" s="1073"/>
      <c r="E50" s="1074" t="s">
        <v>353</v>
      </c>
      <c r="F50" s="1073"/>
      <c r="G50" s="1074" t="s">
        <v>355</v>
      </c>
      <c r="H50" s="1073"/>
      <c r="I50" s="15"/>
      <c r="J50" s="15"/>
      <c r="K50" s="15"/>
      <c r="L50" s="15"/>
      <c r="M50" s="15"/>
      <c r="N50" s="15"/>
    </row>
    <row r="51" spans="2:15" ht="38.25" thickBot="1" x14ac:dyDescent="0.35">
      <c r="B51" s="169" t="s">
        <v>25</v>
      </c>
      <c r="C51" s="1013" t="s">
        <v>0</v>
      </c>
      <c r="D51" s="1013" t="s">
        <v>349</v>
      </c>
      <c r="E51" s="1013" t="s">
        <v>0</v>
      </c>
      <c r="F51" s="1013" t="s">
        <v>349</v>
      </c>
      <c r="G51" s="1013" t="s">
        <v>0</v>
      </c>
      <c r="H51" s="1013" t="s">
        <v>349</v>
      </c>
      <c r="I51" s="15"/>
      <c r="J51" s="15"/>
      <c r="K51" s="15"/>
      <c r="L51" s="15"/>
      <c r="M51" s="15"/>
      <c r="N51" s="15"/>
    </row>
    <row r="52" spans="2:15" ht="18.600000000000001" customHeight="1" x14ac:dyDescent="0.3">
      <c r="B52" s="232" t="s">
        <v>346</v>
      </c>
      <c r="C52" s="116">
        <v>4385</v>
      </c>
      <c r="D52" s="116">
        <v>2270</v>
      </c>
      <c r="E52" s="847">
        <v>4225</v>
      </c>
      <c r="F52" s="847">
        <v>2287</v>
      </c>
      <c r="G52" s="117">
        <v>3836</v>
      </c>
      <c r="H52" s="117">
        <v>2124</v>
      </c>
      <c r="I52" s="15"/>
      <c r="J52" s="15"/>
      <c r="K52" s="15"/>
      <c r="L52" s="15"/>
      <c r="M52" s="15"/>
      <c r="N52" s="15"/>
    </row>
    <row r="53" spans="2:15" ht="18.600000000000001" customHeight="1" x14ac:dyDescent="0.3">
      <c r="B53" s="39" t="s">
        <v>347</v>
      </c>
      <c r="C53" s="118">
        <v>4982</v>
      </c>
      <c r="D53" s="118">
        <v>2503</v>
      </c>
      <c r="E53" s="848">
        <v>4907</v>
      </c>
      <c r="F53" s="848">
        <v>2592</v>
      </c>
      <c r="G53" s="119">
        <v>4353</v>
      </c>
      <c r="H53" s="119">
        <v>2436</v>
      </c>
      <c r="I53" s="15"/>
      <c r="J53" s="15"/>
      <c r="K53" s="15"/>
      <c r="L53" s="15"/>
      <c r="M53" s="15"/>
      <c r="N53" s="15"/>
    </row>
    <row r="54" spans="2:15" ht="18.600000000000001" customHeight="1" x14ac:dyDescent="0.3">
      <c r="B54" s="284" t="s">
        <v>313</v>
      </c>
      <c r="C54" s="302">
        <v>141</v>
      </c>
      <c r="D54" s="302">
        <v>4</v>
      </c>
      <c r="E54" s="849">
        <v>119</v>
      </c>
      <c r="F54" s="849">
        <v>4</v>
      </c>
      <c r="G54" s="303">
        <v>117</v>
      </c>
      <c r="H54" s="303">
        <v>4</v>
      </c>
      <c r="I54" s="15"/>
      <c r="J54" s="15"/>
      <c r="K54" s="15"/>
      <c r="L54" s="15"/>
      <c r="M54" s="15"/>
      <c r="N54" s="15"/>
    </row>
    <row r="55" spans="2:15" ht="18.600000000000001" customHeight="1" x14ac:dyDescent="0.3">
      <c r="B55" s="593" t="s">
        <v>0</v>
      </c>
      <c r="C55" s="594">
        <v>9508</v>
      </c>
      <c r="D55" s="594">
        <v>4776</v>
      </c>
      <c r="E55" s="850">
        <v>9250</v>
      </c>
      <c r="F55" s="850">
        <v>4883</v>
      </c>
      <c r="G55" s="595">
        <v>8306</v>
      </c>
      <c r="H55" s="595">
        <v>4564</v>
      </c>
      <c r="I55" s="15"/>
      <c r="J55" s="15"/>
      <c r="K55" s="15"/>
      <c r="L55" s="15"/>
      <c r="M55" s="15"/>
      <c r="N55" s="15"/>
    </row>
    <row r="56" spans="2:15" ht="18.600000000000001" customHeight="1" x14ac:dyDescent="0.3">
      <c r="B56" s="39" t="s">
        <v>348</v>
      </c>
      <c r="C56" s="118">
        <v>2551</v>
      </c>
      <c r="D56" s="118">
        <v>2338</v>
      </c>
      <c r="E56" s="848">
        <v>2620</v>
      </c>
      <c r="F56" s="848">
        <v>2404</v>
      </c>
      <c r="G56" s="119">
        <v>2296</v>
      </c>
      <c r="H56" s="119">
        <v>2143</v>
      </c>
      <c r="I56" s="15"/>
      <c r="J56" s="15"/>
      <c r="K56" s="15"/>
      <c r="L56" s="15"/>
      <c r="M56" s="15"/>
      <c r="N56" s="15"/>
    </row>
    <row r="57" spans="2:15" ht="4.9000000000000004" customHeight="1" x14ac:dyDescent="0.25">
      <c r="B57" s="191"/>
      <c r="C57" s="191"/>
      <c r="D57" s="191"/>
      <c r="E57" s="191"/>
      <c r="F57" s="191"/>
      <c r="G57" s="191"/>
      <c r="H57" s="191"/>
      <c r="I57" s="15"/>
      <c r="J57" s="15"/>
      <c r="K57" s="15"/>
      <c r="L57" s="15"/>
      <c r="M57" s="15"/>
      <c r="N57" s="15"/>
    </row>
  </sheetData>
  <mergeCells count="16">
    <mergeCell ref="G34:G35"/>
    <mergeCell ref="D7:D8"/>
    <mergeCell ref="C50:D50"/>
    <mergeCell ref="E50:F50"/>
    <mergeCell ref="C7:C8"/>
    <mergeCell ref="C21:C22"/>
    <mergeCell ref="D21:D22"/>
    <mergeCell ref="E21:E22"/>
    <mergeCell ref="F21:F22"/>
    <mergeCell ref="G21:G22"/>
    <mergeCell ref="C34:C35"/>
    <mergeCell ref="D34:D35"/>
    <mergeCell ref="E34:E35"/>
    <mergeCell ref="F34:F35"/>
    <mergeCell ref="E7:E8"/>
    <mergeCell ref="G50:H50"/>
  </mergeCells>
  <phoneticPr fontId="94" type="noConversion"/>
  <pageMargins left="0.70866141732283472" right="0.70866141732283472" top="0.74803149606299213" bottom="0.74803149606299213" header="0.31496062992125984" footer="0.31496062992125984"/>
  <pageSetup paperSize="9" scale="59" orientation="landscape" horizontalDpi="4294967294"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tabColor theme="8" tint="0.59999389629810485"/>
  </sheetPr>
  <dimension ref="A1:N29"/>
  <sheetViews>
    <sheetView showGridLines="0" zoomScale="60" zoomScaleNormal="60" workbookViewId="0">
      <selection activeCell="B1" sqref="B1"/>
    </sheetView>
  </sheetViews>
  <sheetFormatPr baseColWidth="10" defaultColWidth="10.85546875" defaultRowHeight="12.75" x14ac:dyDescent="0.2"/>
  <cols>
    <col min="1" max="1" width="2.5703125" style="15" customWidth="1"/>
    <col min="2" max="2" width="54.140625" style="9" customWidth="1"/>
    <col min="3" max="10" width="17.5703125" style="9" customWidth="1"/>
    <col min="11" max="16384" width="10.85546875" style="9"/>
  </cols>
  <sheetData>
    <row r="1" spans="1:14" s="6" customFormat="1" ht="49.5" customHeight="1" x14ac:dyDescent="0.35">
      <c r="C1" s="129"/>
      <c r="D1" s="129"/>
      <c r="E1" s="129"/>
      <c r="F1" s="129"/>
      <c r="G1" s="129" t="s">
        <v>5</v>
      </c>
      <c r="H1" s="129"/>
      <c r="I1" s="129"/>
      <c r="J1" s="129"/>
    </row>
    <row r="2" spans="1:14" s="60" customFormat="1" ht="56.1" customHeight="1" x14ac:dyDescent="0.5">
      <c r="B2" s="363" t="s">
        <v>351</v>
      </c>
      <c r="C2" s="129"/>
      <c r="D2" s="129"/>
      <c r="E2" s="129"/>
      <c r="F2" s="129"/>
      <c r="G2" s="129" t="s">
        <v>5</v>
      </c>
      <c r="H2" s="129"/>
      <c r="I2" s="129"/>
      <c r="J2" s="129"/>
    </row>
    <row r="3" spans="1:14" ht="14.45" customHeight="1" x14ac:dyDescent="0.25">
      <c r="A3" s="1"/>
    </row>
    <row r="4" spans="1:14" ht="3" customHeight="1" x14ac:dyDescent="0.2">
      <c r="B4" s="205"/>
      <c r="C4" s="205"/>
      <c r="D4" s="205"/>
      <c r="E4" s="205"/>
      <c r="F4" s="596"/>
      <c r="G4" s="597"/>
      <c r="H4" s="205"/>
      <c r="I4" s="205"/>
      <c r="J4" s="205"/>
      <c r="K4" s="26"/>
      <c r="L4" s="15"/>
      <c r="M4" s="15"/>
      <c r="N4" s="15"/>
    </row>
    <row r="5" spans="1:14" ht="18" customHeight="1" x14ac:dyDescent="0.3">
      <c r="B5" s="467" t="s">
        <v>355</v>
      </c>
      <c r="C5" s="1075" t="s">
        <v>350</v>
      </c>
      <c r="D5" s="1075"/>
      <c r="E5" s="1075"/>
      <c r="F5" s="1076"/>
      <c r="G5" s="1077" t="s">
        <v>348</v>
      </c>
      <c r="H5" s="1075"/>
      <c r="I5" s="1075"/>
      <c r="J5" s="1075"/>
      <c r="K5" s="26"/>
      <c r="L5" s="15"/>
      <c r="M5" s="15"/>
      <c r="N5" s="15"/>
    </row>
    <row r="6" spans="1:14" ht="18" customHeight="1" thickBot="1" x14ac:dyDescent="0.35">
      <c r="B6" s="169" t="s">
        <v>25</v>
      </c>
      <c r="C6" s="120" t="s">
        <v>11</v>
      </c>
      <c r="D6" s="120" t="s">
        <v>12</v>
      </c>
      <c r="E6" s="111" t="s">
        <v>13</v>
      </c>
      <c r="F6" s="121" t="s">
        <v>4</v>
      </c>
      <c r="G6" s="122" t="s">
        <v>11</v>
      </c>
      <c r="H6" s="120" t="s">
        <v>12</v>
      </c>
      <c r="I6" s="111" t="s">
        <v>13</v>
      </c>
      <c r="J6" s="111" t="s">
        <v>4</v>
      </c>
      <c r="K6" s="26"/>
      <c r="L6" s="15"/>
      <c r="M6" s="15"/>
      <c r="N6" s="15"/>
    </row>
    <row r="7" spans="1:14" ht="18.75" x14ac:dyDescent="0.3">
      <c r="B7" s="232" t="s">
        <v>192</v>
      </c>
      <c r="C7" s="863">
        <v>327347.49621395592</v>
      </c>
      <c r="D7" s="863">
        <v>24352.485395420001</v>
      </c>
      <c r="E7" s="863">
        <v>9945.706233429999</v>
      </c>
      <c r="F7" s="863">
        <v>361645.68788753613</v>
      </c>
      <c r="G7" s="869">
        <v>-716.1890658400057</v>
      </c>
      <c r="H7" s="870">
        <v>-941.9018735300001</v>
      </c>
      <c r="I7" s="870">
        <v>-5359.8705981099993</v>
      </c>
      <c r="J7" s="870">
        <v>-7017.9615374800051</v>
      </c>
      <c r="K7" s="26"/>
      <c r="L7" s="15"/>
      <c r="M7" s="15"/>
      <c r="N7" s="15"/>
    </row>
    <row r="8" spans="1:14" ht="18.75" x14ac:dyDescent="0.3">
      <c r="B8" s="39" t="s">
        <v>317</v>
      </c>
      <c r="C8" s="864">
        <v>26909.96579155001</v>
      </c>
      <c r="D8" s="864">
        <v>2196.871982329998</v>
      </c>
      <c r="E8" s="864">
        <v>520.74777466999876</v>
      </c>
      <c r="F8" s="865">
        <v>29627.585548550007</v>
      </c>
      <c r="G8" s="866">
        <v>-28.817134329994474</v>
      </c>
      <c r="H8" s="867">
        <v>-45.307870570000091</v>
      </c>
      <c r="I8" s="867">
        <v>-208.98497410999971</v>
      </c>
      <c r="J8" s="867">
        <v>-283.10997900999428</v>
      </c>
      <c r="K8" s="26"/>
      <c r="L8" s="15"/>
      <c r="M8" s="15"/>
      <c r="N8" s="15"/>
    </row>
    <row r="9" spans="1:14" ht="18.75" x14ac:dyDescent="0.2">
      <c r="B9" s="176" t="s">
        <v>352</v>
      </c>
      <c r="C9" s="855">
        <v>354257.46205023618</v>
      </c>
      <c r="D9" s="855">
        <v>26549.357377749999</v>
      </c>
      <c r="E9" s="855">
        <v>10466.454008099998</v>
      </c>
      <c r="F9" s="856">
        <v>391273.27343608614</v>
      </c>
      <c r="G9" s="857">
        <v>-745.00620017000017</v>
      </c>
      <c r="H9" s="858">
        <v>-987.20974410000019</v>
      </c>
      <c r="I9" s="858">
        <v>-5568.855572219999</v>
      </c>
      <c r="J9" s="858">
        <v>-7301.0715164899993</v>
      </c>
      <c r="K9" s="27"/>
      <c r="L9" s="15"/>
      <c r="M9" s="15"/>
      <c r="N9" s="15"/>
    </row>
    <row r="10" spans="1:14" s="524" customFormat="1" ht="15" x14ac:dyDescent="0.25">
      <c r="A10" s="15"/>
    </row>
    <row r="11" spans="1:14" ht="3" customHeight="1" x14ac:dyDescent="0.3">
      <c r="B11" s="123"/>
      <c r="C11" s="123"/>
      <c r="D11" s="123"/>
      <c r="E11" s="123"/>
      <c r="F11" s="124"/>
      <c r="G11" s="125"/>
      <c r="H11" s="123"/>
      <c r="I11" s="123"/>
      <c r="J11" s="123"/>
      <c r="K11" s="26"/>
      <c r="L11" s="15"/>
      <c r="M11" s="15"/>
      <c r="N11" s="15"/>
    </row>
    <row r="12" spans="1:14" ht="18" customHeight="1" x14ac:dyDescent="0.3">
      <c r="B12" s="989" t="s">
        <v>353</v>
      </c>
      <c r="C12" s="1075" t="s">
        <v>350</v>
      </c>
      <c r="D12" s="1075"/>
      <c r="E12" s="1075"/>
      <c r="F12" s="1076"/>
      <c r="G12" s="1077" t="s">
        <v>348</v>
      </c>
      <c r="H12" s="1075"/>
      <c r="I12" s="1075"/>
      <c r="J12" s="1075"/>
      <c r="K12" s="26"/>
      <c r="L12" s="15"/>
      <c r="M12" s="15"/>
      <c r="N12" s="15"/>
    </row>
    <row r="13" spans="1:14" ht="18" customHeight="1" thickBot="1" x14ac:dyDescent="0.35">
      <c r="B13" s="169" t="s">
        <v>25</v>
      </c>
      <c r="C13" s="120" t="s">
        <v>11</v>
      </c>
      <c r="D13" s="120" t="s">
        <v>12</v>
      </c>
      <c r="E13" s="111" t="s">
        <v>13</v>
      </c>
      <c r="F13" s="121" t="s">
        <v>4</v>
      </c>
      <c r="G13" s="122" t="s">
        <v>11</v>
      </c>
      <c r="H13" s="120" t="s">
        <v>12</v>
      </c>
      <c r="I13" s="111" t="s">
        <v>13</v>
      </c>
      <c r="J13" s="111" t="s">
        <v>4</v>
      </c>
      <c r="K13" s="26"/>
      <c r="L13" s="15"/>
      <c r="M13" s="15"/>
      <c r="N13" s="15"/>
    </row>
    <row r="14" spans="1:14" ht="18.75" x14ac:dyDescent="0.3">
      <c r="B14" s="232" t="s">
        <v>192</v>
      </c>
      <c r="C14" s="863">
        <v>316133.32730120869</v>
      </c>
      <c r="D14" s="863">
        <v>28305.142233480001</v>
      </c>
      <c r="E14" s="863">
        <v>10316.909983099998</v>
      </c>
      <c r="F14" s="868">
        <v>354755.37956251879</v>
      </c>
      <c r="G14" s="869">
        <v>-680.35114464002572</v>
      </c>
      <c r="H14" s="870">
        <v>-1137.6106081299999</v>
      </c>
      <c r="I14" s="870">
        <v>-5565.9988441300002</v>
      </c>
      <c r="J14" s="870">
        <v>-7383.9605969000258</v>
      </c>
      <c r="K14" s="26"/>
      <c r="L14" s="15"/>
      <c r="M14" s="15"/>
      <c r="N14" s="15"/>
    </row>
    <row r="15" spans="1:14" ht="18.75" x14ac:dyDescent="0.3">
      <c r="B15" s="39" t="s">
        <v>317</v>
      </c>
      <c r="C15" s="864">
        <v>26710.722548360012</v>
      </c>
      <c r="D15" s="864">
        <v>2267.2819082299975</v>
      </c>
      <c r="E15" s="864">
        <v>477.41417881000052</v>
      </c>
      <c r="F15" s="865">
        <v>29455.418635400012</v>
      </c>
      <c r="G15" s="866">
        <v>-23.944037309973737</v>
      </c>
      <c r="H15" s="867">
        <v>-59.311979589999737</v>
      </c>
      <c r="I15" s="867">
        <v>-199.51520493000044</v>
      </c>
      <c r="J15" s="867">
        <v>-282.77122182997391</v>
      </c>
      <c r="K15" s="26"/>
      <c r="L15" s="15"/>
      <c r="M15" s="15"/>
      <c r="N15" s="15"/>
    </row>
    <row r="16" spans="1:14" ht="18.75" x14ac:dyDescent="0.2">
      <c r="B16" s="262" t="s">
        <v>352</v>
      </c>
      <c r="C16" s="859">
        <v>342844.04989429883</v>
      </c>
      <c r="D16" s="859">
        <v>30572.424141709998</v>
      </c>
      <c r="E16" s="859">
        <v>10794.324161909999</v>
      </c>
      <c r="F16" s="860">
        <v>384210.7981979188</v>
      </c>
      <c r="G16" s="861">
        <v>-704.29518194999946</v>
      </c>
      <c r="H16" s="862">
        <v>-1196.9225877199997</v>
      </c>
      <c r="I16" s="862">
        <v>-5765.5140490600006</v>
      </c>
      <c r="J16" s="862">
        <v>-7666.7318187299998</v>
      </c>
      <c r="K16" s="27"/>
      <c r="L16" s="15"/>
      <c r="M16" s="15"/>
      <c r="N16" s="15"/>
    </row>
    <row r="17" spans="1:14" s="524" customFormat="1" ht="15" x14ac:dyDescent="0.25">
      <c r="A17" s="15"/>
    </row>
    <row r="18" spans="1:14" ht="3" customHeight="1" x14ac:dyDescent="0.3">
      <c r="B18" s="123"/>
      <c r="C18" s="123"/>
      <c r="D18" s="123"/>
      <c r="E18" s="123"/>
      <c r="F18" s="124"/>
      <c r="G18" s="125"/>
      <c r="H18" s="123"/>
      <c r="I18" s="123"/>
      <c r="J18" s="123"/>
      <c r="K18" s="26"/>
      <c r="L18" s="15"/>
      <c r="M18" s="15"/>
      <c r="N18" s="15"/>
    </row>
    <row r="19" spans="1:14" ht="18" customHeight="1" x14ac:dyDescent="0.3">
      <c r="B19" s="989" t="s">
        <v>354</v>
      </c>
      <c r="C19" s="1075" t="s">
        <v>350</v>
      </c>
      <c r="D19" s="1075"/>
      <c r="E19" s="1075"/>
      <c r="F19" s="1076"/>
      <c r="G19" s="1077" t="s">
        <v>348</v>
      </c>
      <c r="H19" s="1075"/>
      <c r="I19" s="1075"/>
      <c r="J19" s="1075"/>
      <c r="K19" s="26"/>
      <c r="L19" s="15"/>
      <c r="M19" s="15"/>
      <c r="N19" s="15"/>
    </row>
    <row r="20" spans="1:14" ht="18" customHeight="1" thickBot="1" x14ac:dyDescent="0.35">
      <c r="B20" s="169" t="s">
        <v>25</v>
      </c>
      <c r="C20" s="120" t="s">
        <v>11</v>
      </c>
      <c r="D20" s="120" t="s">
        <v>12</v>
      </c>
      <c r="E20" s="111" t="s">
        <v>13</v>
      </c>
      <c r="F20" s="121" t="s">
        <v>4</v>
      </c>
      <c r="G20" s="122" t="s">
        <v>11</v>
      </c>
      <c r="H20" s="120" t="s">
        <v>12</v>
      </c>
      <c r="I20" s="111" t="s">
        <v>13</v>
      </c>
      <c r="J20" s="111" t="s">
        <v>4</v>
      </c>
      <c r="K20" s="26"/>
      <c r="L20" s="15"/>
      <c r="M20" s="15"/>
      <c r="N20" s="15"/>
    </row>
    <row r="21" spans="1:14" ht="18.75" x14ac:dyDescent="0.3">
      <c r="B21" s="232" t="s">
        <v>192</v>
      </c>
      <c r="C21" s="863">
        <v>315215.05724320671</v>
      </c>
      <c r="D21" s="863">
        <v>28836.803152100001</v>
      </c>
      <c r="E21" s="863">
        <v>10046.266714920001</v>
      </c>
      <c r="F21" s="868">
        <v>354098.12715495669</v>
      </c>
      <c r="G21" s="869">
        <v>-670.1399642000265</v>
      </c>
      <c r="H21" s="870">
        <v>-1167.4043073500002</v>
      </c>
      <c r="I21" s="870">
        <v>-5501.7177257999992</v>
      </c>
      <c r="J21" s="870">
        <v>-7339.2619973500259</v>
      </c>
      <c r="K21" s="26"/>
      <c r="L21" s="15"/>
      <c r="M21" s="15"/>
      <c r="N21" s="15"/>
    </row>
    <row r="22" spans="1:14" ht="18.75" x14ac:dyDescent="0.3">
      <c r="B22" s="39" t="s">
        <v>317</v>
      </c>
      <c r="C22" s="864">
        <v>26579.740145259962</v>
      </c>
      <c r="D22" s="864">
        <v>2860.3252175400012</v>
      </c>
      <c r="E22" s="864">
        <v>469.59030031000111</v>
      </c>
      <c r="F22" s="865">
        <v>29909.655663109967</v>
      </c>
      <c r="G22" s="866">
        <v>-23.336506899972846</v>
      </c>
      <c r="H22" s="867">
        <v>-65.877845619999789</v>
      </c>
      <c r="I22" s="867">
        <v>-236.64361625000038</v>
      </c>
      <c r="J22" s="867">
        <v>-325.85796876997301</v>
      </c>
      <c r="K22" s="26"/>
      <c r="L22" s="15"/>
      <c r="M22" s="15"/>
      <c r="N22" s="15"/>
    </row>
    <row r="23" spans="1:14" ht="18.75" x14ac:dyDescent="0.2">
      <c r="B23" s="262" t="s">
        <v>352</v>
      </c>
      <c r="C23" s="859">
        <v>341794.79743319668</v>
      </c>
      <c r="D23" s="859">
        <v>31697.128369640002</v>
      </c>
      <c r="E23" s="859">
        <v>10515.857015230002</v>
      </c>
      <c r="F23" s="860">
        <v>384007.78281806665</v>
      </c>
      <c r="G23" s="861">
        <v>-693.47647109999934</v>
      </c>
      <c r="H23" s="862">
        <v>-1233.28215297</v>
      </c>
      <c r="I23" s="862">
        <v>-5738.3613420499996</v>
      </c>
      <c r="J23" s="862">
        <v>-7665.1199661199989</v>
      </c>
      <c r="K23" s="27"/>
      <c r="L23" s="15"/>
      <c r="M23" s="15"/>
      <c r="N23" s="15"/>
    </row>
    <row r="24" spans="1:14" x14ac:dyDescent="0.2">
      <c r="B24" s="15"/>
      <c r="C24" s="15"/>
      <c r="D24" s="15"/>
      <c r="E24" s="15"/>
      <c r="F24" s="15"/>
      <c r="G24" s="15"/>
      <c r="H24" s="15"/>
      <c r="I24" s="15"/>
      <c r="J24" s="15"/>
      <c r="K24" s="15"/>
      <c r="L24" s="15"/>
      <c r="M24" s="15"/>
      <c r="N24" s="15"/>
    </row>
    <row r="25" spans="1:14" x14ac:dyDescent="0.2">
      <c r="B25" s="15"/>
      <c r="C25" s="15"/>
      <c r="D25" s="15"/>
      <c r="E25" s="15"/>
      <c r="F25" s="15"/>
      <c r="G25" s="15"/>
      <c r="H25" s="15"/>
      <c r="I25" s="15"/>
      <c r="J25" s="15"/>
      <c r="K25" s="15"/>
      <c r="L25" s="15"/>
      <c r="M25" s="15"/>
      <c r="N25" s="15"/>
    </row>
    <row r="26" spans="1:14" x14ac:dyDescent="0.2">
      <c r="B26" s="15"/>
      <c r="C26" s="15"/>
      <c r="D26" s="15"/>
      <c r="E26" s="15"/>
      <c r="F26" s="15"/>
      <c r="G26" s="15"/>
      <c r="H26" s="15"/>
      <c r="I26" s="15"/>
      <c r="J26" s="15"/>
      <c r="K26" s="15"/>
      <c r="L26" s="15"/>
      <c r="M26" s="15"/>
      <c r="N26" s="15"/>
    </row>
    <row r="28" spans="1:14" x14ac:dyDescent="0.2">
      <c r="E28" s="802"/>
    </row>
    <row r="29" spans="1:14" x14ac:dyDescent="0.2">
      <c r="E29" s="802"/>
    </row>
  </sheetData>
  <mergeCells count="6">
    <mergeCell ref="C5:F5"/>
    <mergeCell ref="G5:J5"/>
    <mergeCell ref="C12:F12"/>
    <mergeCell ref="G12:J12"/>
    <mergeCell ref="C19:F19"/>
    <mergeCell ref="G19:J19"/>
  </mergeCells>
  <phoneticPr fontId="94" type="noConversion"/>
  <pageMargins left="0.7" right="0.7" top="0.75" bottom="0.75" header="0.3" footer="0.3"/>
  <pageSetup paperSize="9" scale="72"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FC47F-29E1-4025-B3DD-44F3E2B59B2E}">
  <sheetPr codeName="Hoja25">
    <tabColor theme="8" tint="0.59999389629810485"/>
    <pageSetUpPr fitToPage="1"/>
  </sheetPr>
  <dimension ref="A1:IL27"/>
  <sheetViews>
    <sheetView showGridLines="0" zoomScale="60" zoomScaleNormal="60" workbookViewId="0">
      <selection activeCell="B1" sqref="B1"/>
    </sheetView>
  </sheetViews>
  <sheetFormatPr baseColWidth="10" defaultColWidth="11.42578125" defaultRowHeight="12.75" x14ac:dyDescent="0.2"/>
  <cols>
    <col min="1" max="1" width="2.5703125" style="15" customWidth="1"/>
    <col min="2" max="2" width="44.140625" style="15" customWidth="1"/>
    <col min="3" max="7" width="17.5703125" style="15" customWidth="1"/>
    <col min="8" max="8" width="12.85546875" style="15" customWidth="1"/>
    <col min="9" max="16384" width="11.42578125" style="15"/>
  </cols>
  <sheetData>
    <row r="1" spans="1:246" s="6" customFormat="1" ht="49.5" customHeight="1" x14ac:dyDescent="0.35">
      <c r="C1" s="129"/>
      <c r="D1" s="129"/>
      <c r="E1" s="129"/>
      <c r="F1" s="129"/>
      <c r="G1" s="129" t="s">
        <v>5</v>
      </c>
      <c r="H1" s="129"/>
      <c r="I1" s="129"/>
    </row>
    <row r="2" spans="1:246" s="60" customFormat="1" ht="56.1" customHeight="1" x14ac:dyDescent="0.5">
      <c r="B2" s="363" t="s">
        <v>356</v>
      </c>
    </row>
    <row r="3" spans="1:246" s="5" customFormat="1" ht="18.600000000000001" customHeight="1" x14ac:dyDescent="0.3">
      <c r="A3" s="1"/>
      <c r="C3" s="1078" t="s">
        <v>57</v>
      </c>
      <c r="D3" s="1078"/>
      <c r="E3" s="1078"/>
      <c r="F3" s="1078"/>
      <c r="G3" s="1078"/>
    </row>
    <row r="4" spans="1:246" s="5" customFormat="1" ht="3" customHeight="1" x14ac:dyDescent="0.25">
      <c r="A4" s="15"/>
      <c r="B4" s="191"/>
      <c r="C4" s="191"/>
      <c r="D4" s="191"/>
      <c r="E4" s="191"/>
      <c r="F4" s="191"/>
      <c r="G4" s="191"/>
      <c r="H4" s="15"/>
      <c r="I4" s="15"/>
      <c r="J4" s="15"/>
      <c r="K4" s="15"/>
      <c r="L4" s="15"/>
      <c r="M4" s="598"/>
      <c r="N4" s="598"/>
      <c r="O4" s="598"/>
      <c r="P4" s="598"/>
      <c r="Q4" s="598"/>
      <c r="R4" s="598"/>
      <c r="S4" s="598"/>
      <c r="T4" s="598"/>
      <c r="U4" s="598"/>
      <c r="V4" s="598"/>
      <c r="W4" s="598"/>
      <c r="X4" s="598"/>
      <c r="Y4" s="598"/>
      <c r="Z4" s="598"/>
      <c r="AA4" s="598"/>
      <c r="AB4" s="598"/>
      <c r="AC4" s="598"/>
      <c r="AD4" s="598"/>
      <c r="AE4" s="598"/>
      <c r="AF4" s="598"/>
      <c r="AG4" s="598"/>
      <c r="AH4" s="598"/>
      <c r="AI4" s="598"/>
      <c r="AJ4" s="598"/>
      <c r="AK4" s="598"/>
      <c r="AL4" s="598"/>
      <c r="AM4" s="598"/>
      <c r="AN4" s="598"/>
      <c r="AO4" s="598"/>
      <c r="AP4" s="598"/>
      <c r="AQ4" s="598"/>
      <c r="AR4" s="598"/>
      <c r="AS4" s="598"/>
      <c r="AT4" s="598"/>
      <c r="AU4" s="598"/>
      <c r="AV4" s="598"/>
      <c r="AW4" s="598"/>
      <c r="AX4" s="598"/>
      <c r="AY4" s="598"/>
      <c r="AZ4" s="598"/>
      <c r="BA4" s="598"/>
      <c r="BB4" s="598"/>
      <c r="BC4" s="598"/>
      <c r="BD4" s="598"/>
      <c r="BE4" s="598"/>
      <c r="BF4" s="598"/>
      <c r="BG4" s="598"/>
      <c r="BH4" s="598"/>
      <c r="BI4" s="598"/>
      <c r="BJ4" s="598"/>
      <c r="BK4" s="598"/>
      <c r="BL4" s="598"/>
      <c r="BM4" s="598"/>
      <c r="BN4" s="598"/>
      <c r="BO4" s="598"/>
      <c r="BP4" s="598"/>
      <c r="BQ4" s="598"/>
      <c r="BR4" s="598"/>
      <c r="BS4" s="598"/>
      <c r="BT4" s="598"/>
      <c r="BU4" s="598"/>
      <c r="BV4" s="598"/>
      <c r="BW4" s="598"/>
      <c r="BX4" s="598"/>
      <c r="BY4" s="598"/>
      <c r="BZ4" s="598"/>
      <c r="CA4" s="598"/>
      <c r="CB4" s="598"/>
      <c r="CC4" s="598"/>
      <c r="CD4" s="598"/>
      <c r="CE4" s="598"/>
      <c r="CF4" s="598"/>
      <c r="CG4" s="598"/>
      <c r="CH4" s="598"/>
      <c r="CI4" s="598"/>
      <c r="CJ4" s="598"/>
      <c r="CK4" s="598"/>
      <c r="CL4" s="598"/>
      <c r="CM4" s="598"/>
      <c r="CN4" s="598"/>
      <c r="CO4" s="598"/>
      <c r="CP4" s="598"/>
      <c r="CQ4" s="598"/>
      <c r="CR4" s="598"/>
      <c r="CS4" s="598"/>
      <c r="CT4" s="598"/>
      <c r="CU4" s="598"/>
      <c r="CV4" s="598"/>
      <c r="CW4" s="598"/>
      <c r="CX4" s="598"/>
      <c r="CY4" s="598"/>
      <c r="CZ4" s="598"/>
      <c r="DA4" s="598"/>
      <c r="DB4" s="598"/>
      <c r="DC4" s="598"/>
      <c r="DD4" s="598"/>
      <c r="DE4" s="598"/>
      <c r="DF4" s="598"/>
      <c r="DG4" s="598"/>
      <c r="DH4" s="598"/>
      <c r="DI4" s="598"/>
      <c r="DJ4" s="598"/>
      <c r="DK4" s="598"/>
      <c r="DL4" s="598"/>
      <c r="DM4" s="598"/>
      <c r="DN4" s="598"/>
      <c r="DO4" s="598"/>
      <c r="DP4" s="598"/>
      <c r="DQ4" s="598"/>
      <c r="DR4" s="598"/>
      <c r="DS4" s="598"/>
      <c r="DT4" s="598"/>
      <c r="DU4" s="598"/>
      <c r="DV4" s="598"/>
      <c r="DW4" s="598"/>
      <c r="DX4" s="598"/>
      <c r="DY4" s="598"/>
      <c r="DZ4" s="598"/>
      <c r="EA4" s="598"/>
      <c r="EB4" s="598"/>
      <c r="EC4" s="598"/>
      <c r="ED4" s="598"/>
      <c r="EE4" s="598"/>
      <c r="EF4" s="598"/>
      <c r="EG4" s="598"/>
      <c r="EH4" s="598"/>
      <c r="EI4" s="598"/>
      <c r="EJ4" s="598"/>
      <c r="EK4" s="598"/>
      <c r="EL4" s="598"/>
      <c r="EM4" s="598"/>
      <c r="EN4" s="598"/>
      <c r="EO4" s="598"/>
      <c r="EP4" s="598"/>
      <c r="EQ4" s="598"/>
      <c r="ER4" s="598"/>
      <c r="ES4" s="598"/>
      <c r="ET4" s="598"/>
      <c r="EU4" s="598"/>
      <c r="EV4" s="598"/>
      <c r="EW4" s="598"/>
      <c r="EX4" s="598"/>
      <c r="EY4" s="598"/>
      <c r="EZ4" s="598"/>
      <c r="FA4" s="598"/>
      <c r="FB4" s="598"/>
      <c r="FC4" s="598"/>
      <c r="FD4" s="598"/>
      <c r="FE4" s="598"/>
      <c r="FF4" s="598"/>
      <c r="FG4" s="598"/>
      <c r="FH4" s="598"/>
      <c r="FI4" s="598"/>
      <c r="FJ4" s="598"/>
      <c r="FK4" s="598"/>
      <c r="FL4" s="598"/>
      <c r="FM4" s="598"/>
      <c r="FN4" s="598"/>
      <c r="FO4" s="598"/>
      <c r="FP4" s="598"/>
      <c r="FQ4" s="598"/>
      <c r="FR4" s="598"/>
      <c r="FS4" s="598"/>
      <c r="FT4" s="598"/>
      <c r="FU4" s="598"/>
      <c r="FV4" s="598"/>
      <c r="FW4" s="598"/>
      <c r="FX4" s="598"/>
      <c r="FY4" s="598"/>
      <c r="FZ4" s="598"/>
      <c r="GA4" s="598"/>
      <c r="GB4" s="598"/>
      <c r="GC4" s="598"/>
      <c r="GD4" s="598"/>
      <c r="GE4" s="598"/>
      <c r="GF4" s="598"/>
      <c r="GG4" s="598"/>
      <c r="GH4" s="598"/>
      <c r="GI4" s="598"/>
      <c r="GJ4" s="598"/>
      <c r="GK4" s="598"/>
      <c r="GL4" s="598"/>
      <c r="GM4" s="598"/>
      <c r="GN4" s="598"/>
      <c r="GO4" s="598"/>
      <c r="GP4" s="598"/>
      <c r="GQ4" s="598"/>
      <c r="GR4" s="598"/>
      <c r="GS4" s="598"/>
      <c r="GT4" s="598"/>
      <c r="GU4" s="598"/>
      <c r="GV4" s="598"/>
      <c r="GW4" s="598"/>
      <c r="GX4" s="598"/>
      <c r="GY4" s="598"/>
      <c r="GZ4" s="598"/>
      <c r="HA4" s="598"/>
      <c r="HB4" s="598"/>
      <c r="HC4" s="598"/>
      <c r="HD4" s="598"/>
      <c r="HE4" s="598"/>
      <c r="HF4" s="598"/>
      <c r="HG4" s="598"/>
      <c r="HH4" s="598"/>
      <c r="HI4" s="598"/>
      <c r="HJ4" s="598"/>
      <c r="HK4" s="598"/>
      <c r="HL4" s="598"/>
      <c r="HM4" s="598"/>
      <c r="HN4" s="598"/>
      <c r="HO4" s="598"/>
      <c r="HP4" s="598"/>
      <c r="HQ4" s="598"/>
      <c r="HR4" s="598"/>
      <c r="HS4" s="598"/>
      <c r="HT4" s="598"/>
      <c r="HU4" s="598"/>
      <c r="HV4" s="598"/>
      <c r="HW4" s="598"/>
      <c r="HX4" s="598"/>
      <c r="HY4" s="598"/>
      <c r="HZ4" s="598"/>
      <c r="IA4" s="598"/>
      <c r="IB4" s="598"/>
      <c r="IC4" s="598"/>
      <c r="ID4" s="598"/>
      <c r="IE4" s="598"/>
      <c r="IF4" s="598"/>
      <c r="IG4" s="598"/>
      <c r="IH4" s="598"/>
      <c r="II4" s="598"/>
      <c r="IJ4" s="598"/>
      <c r="IK4" s="598"/>
      <c r="IL4" s="598"/>
    </row>
    <row r="5" spans="1:246" s="5" customFormat="1" ht="18" customHeight="1" x14ac:dyDescent="0.25">
      <c r="A5" s="15"/>
      <c r="B5" s="59"/>
      <c r="C5" s="1079" t="s">
        <v>17</v>
      </c>
      <c r="D5" s="1079" t="s">
        <v>18</v>
      </c>
      <c r="E5" s="1079" t="s">
        <v>19</v>
      </c>
      <c r="F5" s="1079" t="s">
        <v>20</v>
      </c>
      <c r="G5" s="1079" t="s">
        <v>4</v>
      </c>
      <c r="H5" s="15"/>
      <c r="I5" s="15"/>
      <c r="J5" s="15"/>
      <c r="K5" s="15"/>
      <c r="L5" s="15"/>
    </row>
    <row r="6" spans="1:246" s="5" customFormat="1" ht="18" customHeight="1" thickBot="1" x14ac:dyDescent="0.35">
      <c r="A6" s="15"/>
      <c r="B6" s="169" t="s">
        <v>25</v>
      </c>
      <c r="C6" s="1080"/>
      <c r="D6" s="1080"/>
      <c r="E6" s="1080"/>
      <c r="F6" s="1080"/>
      <c r="G6" s="1080"/>
      <c r="H6" s="15"/>
      <c r="I6" s="15"/>
      <c r="J6" s="15"/>
      <c r="K6" s="15"/>
      <c r="L6" s="15"/>
    </row>
    <row r="7" spans="1:246" s="5" customFormat="1" ht="18.600000000000001" customHeight="1" x14ac:dyDescent="0.25">
      <c r="A7" s="15"/>
      <c r="B7" s="236" t="s">
        <v>358</v>
      </c>
      <c r="C7" s="853">
        <v>41320</v>
      </c>
      <c r="D7" s="853">
        <v>41091</v>
      </c>
      <c r="E7" s="853">
        <v>35565</v>
      </c>
      <c r="F7" s="853">
        <v>13718</v>
      </c>
      <c r="G7" s="853">
        <v>131694</v>
      </c>
      <c r="H7" s="15"/>
      <c r="I7" s="15"/>
      <c r="J7" s="15"/>
      <c r="K7" s="15"/>
      <c r="L7" s="15"/>
    </row>
    <row r="8" spans="1:246" s="5" customFormat="1" ht="18.600000000000001" customHeight="1" x14ac:dyDescent="0.25">
      <c r="A8" s="15"/>
      <c r="B8" s="240" t="s">
        <v>359</v>
      </c>
      <c r="C8" s="854">
        <v>526</v>
      </c>
      <c r="D8" s="854">
        <v>696</v>
      </c>
      <c r="E8" s="854">
        <v>696</v>
      </c>
      <c r="F8" s="854">
        <v>1529</v>
      </c>
      <c r="G8" s="854">
        <v>3448</v>
      </c>
      <c r="H8" s="15"/>
      <c r="I8" s="15"/>
      <c r="J8" s="15"/>
      <c r="K8" s="15"/>
      <c r="L8" s="15"/>
    </row>
    <row r="9" spans="1:246" s="5" customFormat="1" ht="18.75" x14ac:dyDescent="0.25">
      <c r="A9" s="15"/>
      <c r="B9" s="112"/>
      <c r="C9" s="15"/>
      <c r="D9" s="15"/>
      <c r="E9" s="15"/>
      <c r="F9" s="15"/>
      <c r="G9" s="15"/>
      <c r="H9" s="15"/>
      <c r="I9" s="15"/>
      <c r="J9" s="15"/>
      <c r="K9" s="15"/>
      <c r="L9" s="15"/>
    </row>
    <row r="10" spans="1:246" s="5" customFormat="1" ht="18.75" x14ac:dyDescent="0.3">
      <c r="A10" s="15"/>
      <c r="B10" s="126"/>
      <c r="C10" s="1078" t="s">
        <v>42</v>
      </c>
      <c r="D10" s="1078"/>
      <c r="E10" s="1078"/>
      <c r="F10" s="1078"/>
      <c r="G10" s="1078"/>
    </row>
    <row r="11" spans="1:246" s="5" customFormat="1" ht="3" customHeight="1" x14ac:dyDescent="0.3">
      <c r="A11" s="15"/>
      <c r="B11" s="127"/>
      <c r="C11" s="127"/>
      <c r="D11" s="127"/>
      <c r="E11" s="127"/>
      <c r="F11" s="127"/>
      <c r="G11" s="127"/>
      <c r="J11" s="598"/>
      <c r="K11" s="598"/>
      <c r="L11" s="598"/>
      <c r="M11" s="598"/>
      <c r="N11" s="598"/>
      <c r="O11" s="598"/>
      <c r="P11" s="598"/>
      <c r="Q11" s="598"/>
      <c r="R11" s="598"/>
      <c r="S11" s="598"/>
      <c r="T11" s="598"/>
      <c r="U11" s="598"/>
      <c r="V11" s="598"/>
      <c r="W11" s="598"/>
      <c r="X11" s="598"/>
      <c r="Y11" s="598"/>
      <c r="Z11" s="598"/>
      <c r="AA11" s="598"/>
      <c r="AB11" s="598"/>
      <c r="AC11" s="598"/>
      <c r="AD11" s="598"/>
      <c r="AE11" s="598"/>
      <c r="AF11" s="598"/>
      <c r="AG11" s="598"/>
      <c r="AH11" s="598"/>
      <c r="AI11" s="598"/>
      <c r="AJ11" s="598"/>
      <c r="AK11" s="598"/>
      <c r="AL11" s="598"/>
      <c r="AM11" s="598"/>
      <c r="AN11" s="598"/>
      <c r="AO11" s="598"/>
      <c r="AP11" s="598"/>
      <c r="AQ11" s="598"/>
      <c r="AR11" s="598"/>
      <c r="AS11" s="598"/>
      <c r="AT11" s="598"/>
      <c r="AU11" s="598"/>
      <c r="AV11" s="598"/>
      <c r="AW11" s="598"/>
      <c r="AX11" s="598"/>
      <c r="AY11" s="598"/>
      <c r="AZ11" s="598"/>
      <c r="BA11" s="598"/>
      <c r="BB11" s="598"/>
      <c r="BC11" s="598"/>
      <c r="BD11" s="598"/>
      <c r="BE11" s="598"/>
      <c r="BF11" s="598"/>
      <c r="BG11" s="598"/>
      <c r="BH11" s="598"/>
      <c r="BI11" s="598"/>
      <c r="BJ11" s="598"/>
      <c r="BK11" s="598"/>
      <c r="BL11" s="598"/>
      <c r="BM11" s="598"/>
      <c r="BN11" s="598"/>
      <c r="BO11" s="598"/>
      <c r="BP11" s="598"/>
      <c r="BQ11" s="598"/>
      <c r="BR11" s="598"/>
      <c r="BS11" s="598"/>
      <c r="BT11" s="598"/>
      <c r="BU11" s="598"/>
      <c r="BV11" s="598"/>
      <c r="BW11" s="598"/>
      <c r="BX11" s="598"/>
      <c r="BY11" s="598"/>
      <c r="BZ11" s="598"/>
      <c r="CA11" s="598"/>
      <c r="CB11" s="598"/>
      <c r="CC11" s="598"/>
      <c r="CD11" s="598"/>
      <c r="CE11" s="598"/>
      <c r="CF11" s="598"/>
      <c r="CG11" s="598"/>
      <c r="CH11" s="598"/>
      <c r="CI11" s="598"/>
      <c r="CJ11" s="598"/>
      <c r="CK11" s="598"/>
      <c r="CL11" s="598"/>
      <c r="CM11" s="598"/>
      <c r="CN11" s="598"/>
      <c r="CO11" s="598"/>
      <c r="CP11" s="598"/>
      <c r="CQ11" s="598"/>
      <c r="CR11" s="598"/>
      <c r="CS11" s="598"/>
      <c r="CT11" s="598"/>
      <c r="CU11" s="598"/>
      <c r="CV11" s="598"/>
      <c r="CW11" s="598"/>
      <c r="CX11" s="598"/>
      <c r="CY11" s="598"/>
      <c r="CZ11" s="598"/>
      <c r="DA11" s="598"/>
      <c r="DB11" s="598"/>
      <c r="DC11" s="598"/>
      <c r="DD11" s="598"/>
      <c r="DE11" s="598"/>
      <c r="DF11" s="598"/>
      <c r="DG11" s="598"/>
      <c r="DH11" s="598"/>
      <c r="DI11" s="598"/>
      <c r="DJ11" s="598"/>
      <c r="DK11" s="598"/>
      <c r="DL11" s="598"/>
      <c r="DM11" s="598"/>
      <c r="DN11" s="598"/>
      <c r="DO11" s="598"/>
      <c r="DP11" s="598"/>
      <c r="DQ11" s="598"/>
      <c r="DR11" s="598"/>
      <c r="DS11" s="598"/>
      <c r="DT11" s="598"/>
      <c r="DU11" s="598"/>
      <c r="DV11" s="598"/>
      <c r="DW11" s="598"/>
      <c r="DX11" s="598"/>
      <c r="DY11" s="598"/>
      <c r="DZ11" s="598"/>
      <c r="EA11" s="598"/>
      <c r="EB11" s="598"/>
      <c r="EC11" s="598"/>
      <c r="ED11" s="598"/>
      <c r="EE11" s="598"/>
      <c r="EF11" s="598"/>
      <c r="EG11" s="598"/>
      <c r="EH11" s="598"/>
      <c r="EI11" s="598"/>
      <c r="EJ11" s="598"/>
      <c r="EK11" s="598"/>
      <c r="EL11" s="598"/>
      <c r="EM11" s="598"/>
      <c r="EN11" s="598"/>
      <c r="EO11" s="598"/>
      <c r="EP11" s="598"/>
      <c r="EQ11" s="598"/>
      <c r="ER11" s="598"/>
      <c r="ES11" s="598"/>
      <c r="ET11" s="598"/>
      <c r="EU11" s="598"/>
      <c r="EV11" s="598"/>
      <c r="EW11" s="598"/>
      <c r="EX11" s="598"/>
      <c r="EY11" s="598"/>
      <c r="EZ11" s="598"/>
      <c r="FA11" s="598"/>
      <c r="FB11" s="598"/>
      <c r="FC11" s="598"/>
      <c r="FD11" s="598"/>
      <c r="FE11" s="598"/>
      <c r="FF11" s="598"/>
      <c r="FG11" s="598"/>
      <c r="FH11" s="598"/>
      <c r="FI11" s="598"/>
      <c r="FJ11" s="598"/>
      <c r="FK11" s="598"/>
      <c r="FL11" s="598"/>
      <c r="FM11" s="598"/>
      <c r="FN11" s="598"/>
      <c r="FO11" s="598"/>
      <c r="FP11" s="598"/>
      <c r="FQ11" s="598"/>
      <c r="FR11" s="598"/>
      <c r="FS11" s="598"/>
      <c r="FT11" s="598"/>
      <c r="FU11" s="598"/>
      <c r="FV11" s="598"/>
      <c r="FW11" s="598"/>
      <c r="FX11" s="598"/>
      <c r="FY11" s="598"/>
      <c r="FZ11" s="598"/>
      <c r="GA11" s="598"/>
      <c r="GB11" s="598"/>
      <c r="GC11" s="598"/>
      <c r="GD11" s="598"/>
      <c r="GE11" s="598"/>
      <c r="GF11" s="598"/>
      <c r="GG11" s="598"/>
      <c r="GH11" s="598"/>
      <c r="GI11" s="598"/>
      <c r="GJ11" s="598"/>
      <c r="GK11" s="598"/>
      <c r="GL11" s="598"/>
      <c r="GM11" s="598"/>
      <c r="GN11" s="598"/>
      <c r="GO11" s="598"/>
      <c r="GP11" s="598"/>
      <c r="GQ11" s="598"/>
      <c r="GR11" s="598"/>
      <c r="GS11" s="598"/>
      <c r="GT11" s="598"/>
      <c r="GU11" s="598"/>
      <c r="GV11" s="598"/>
      <c r="GW11" s="598"/>
      <c r="GX11" s="598"/>
      <c r="GY11" s="598"/>
      <c r="GZ11" s="598"/>
      <c r="HA11" s="598"/>
      <c r="HB11" s="598"/>
      <c r="HC11" s="598"/>
      <c r="HD11" s="598"/>
      <c r="HE11" s="598"/>
      <c r="HF11" s="598"/>
      <c r="HG11" s="598"/>
      <c r="HH11" s="598"/>
      <c r="HI11" s="598"/>
      <c r="HJ11" s="598"/>
      <c r="HK11" s="598"/>
      <c r="HL11" s="598"/>
      <c r="HM11" s="598"/>
      <c r="HN11" s="598"/>
      <c r="HO11" s="598"/>
      <c r="HP11" s="598"/>
      <c r="HQ11" s="598"/>
      <c r="HR11" s="598"/>
      <c r="HS11" s="598"/>
      <c r="HT11" s="598"/>
      <c r="HU11" s="598"/>
      <c r="HV11" s="598"/>
      <c r="HW11" s="598"/>
      <c r="HX11" s="598"/>
      <c r="HY11" s="598"/>
      <c r="HZ11" s="598"/>
      <c r="IA11" s="598"/>
      <c r="IB11" s="598"/>
      <c r="IC11" s="598"/>
      <c r="ID11" s="598"/>
      <c r="IE11" s="598"/>
      <c r="IF11" s="598"/>
      <c r="IG11" s="598"/>
      <c r="IH11" s="598"/>
      <c r="II11" s="598"/>
      <c r="IJ11" s="598"/>
      <c r="IK11" s="598"/>
      <c r="IL11" s="598"/>
    </row>
    <row r="12" spans="1:246" s="5" customFormat="1" ht="18" customHeight="1" x14ac:dyDescent="0.25">
      <c r="A12" s="15"/>
      <c r="B12" s="59"/>
      <c r="C12" s="1079" t="s">
        <v>17</v>
      </c>
      <c r="D12" s="1079" t="s">
        <v>18</v>
      </c>
      <c r="E12" s="1079" t="s">
        <v>19</v>
      </c>
      <c r="F12" s="1079" t="s">
        <v>20</v>
      </c>
      <c r="G12" s="1079" t="s">
        <v>4</v>
      </c>
      <c r="H12" s="15"/>
      <c r="I12" s="15"/>
      <c r="J12" s="15"/>
    </row>
    <row r="13" spans="1:246" s="5" customFormat="1" ht="18" customHeight="1" thickBot="1" x14ac:dyDescent="0.35">
      <c r="A13" s="15"/>
      <c r="B13" s="169" t="s">
        <v>25</v>
      </c>
      <c r="C13" s="1080"/>
      <c r="D13" s="1080"/>
      <c r="E13" s="1080"/>
      <c r="F13" s="1080"/>
      <c r="G13" s="1080"/>
      <c r="H13" s="15"/>
      <c r="I13" s="15"/>
      <c r="J13" s="15"/>
    </row>
    <row r="14" spans="1:246" s="5" customFormat="1" ht="18.600000000000001" customHeight="1" x14ac:dyDescent="0.25">
      <c r="A14" s="15"/>
      <c r="B14" s="236" t="s">
        <v>358</v>
      </c>
      <c r="C14" s="853">
        <v>41504</v>
      </c>
      <c r="D14" s="853">
        <v>41310</v>
      </c>
      <c r="E14" s="853">
        <v>34932</v>
      </c>
      <c r="F14" s="853">
        <v>13794</v>
      </c>
      <c r="G14" s="853">
        <v>131540</v>
      </c>
      <c r="H14" s="15"/>
      <c r="I14" s="15"/>
      <c r="J14" s="15"/>
    </row>
    <row r="15" spans="1:246" s="5" customFormat="1" ht="18.600000000000001" customHeight="1" x14ac:dyDescent="0.25">
      <c r="A15" s="15"/>
      <c r="B15" s="240" t="s">
        <v>359</v>
      </c>
      <c r="C15" s="854">
        <v>538</v>
      </c>
      <c r="D15" s="854">
        <v>709</v>
      </c>
      <c r="E15" s="854">
        <v>725</v>
      </c>
      <c r="F15" s="854">
        <v>1635</v>
      </c>
      <c r="G15" s="854">
        <v>3608</v>
      </c>
      <c r="H15" s="15"/>
      <c r="I15" s="15"/>
      <c r="J15" s="15"/>
    </row>
    <row r="16" spans="1:246" s="5" customFormat="1" ht="18.75" x14ac:dyDescent="0.25">
      <c r="A16" s="15"/>
      <c r="B16" s="112"/>
      <c r="C16" s="15"/>
      <c r="D16" s="15"/>
      <c r="E16" s="15"/>
      <c r="F16" s="15"/>
      <c r="G16" s="15"/>
      <c r="H16" s="15"/>
      <c r="I16" s="15"/>
      <c r="J16" s="15"/>
    </row>
    <row r="17" spans="1:10" s="5" customFormat="1" ht="18.75" x14ac:dyDescent="0.3">
      <c r="A17" s="15"/>
      <c r="B17" s="126"/>
      <c r="C17" s="1081" t="s">
        <v>354</v>
      </c>
      <c r="D17" s="1081"/>
      <c r="E17" s="1081"/>
      <c r="F17" s="1081"/>
      <c r="G17" s="1081"/>
      <c r="H17" s="15"/>
      <c r="I17" s="15"/>
      <c r="J17" s="15"/>
    </row>
    <row r="18" spans="1:10" ht="2.1" customHeight="1" x14ac:dyDescent="0.3">
      <c r="B18" s="127"/>
      <c r="C18" s="127"/>
      <c r="D18" s="127"/>
      <c r="E18" s="127"/>
      <c r="F18" s="127"/>
      <c r="G18" s="127"/>
    </row>
    <row r="19" spans="1:10" ht="18.75" x14ac:dyDescent="0.2">
      <c r="B19" s="59"/>
      <c r="C19" s="1079" t="s">
        <v>17</v>
      </c>
      <c r="D19" s="1079" t="s">
        <v>18</v>
      </c>
      <c r="E19" s="1079" t="s">
        <v>19</v>
      </c>
      <c r="F19" s="1079" t="s">
        <v>20</v>
      </c>
      <c r="G19" s="1079" t="s">
        <v>4</v>
      </c>
    </row>
    <row r="20" spans="1:10" ht="18" customHeight="1" thickBot="1" x14ac:dyDescent="0.35">
      <c r="B20" s="169" t="s">
        <v>25</v>
      </c>
      <c r="C20" s="1080"/>
      <c r="D20" s="1080"/>
      <c r="E20" s="1080"/>
      <c r="F20" s="1080"/>
      <c r="G20" s="1080"/>
    </row>
    <row r="21" spans="1:10" ht="18.600000000000001" customHeight="1" x14ac:dyDescent="0.2">
      <c r="B21" s="236" t="s">
        <v>358</v>
      </c>
      <c r="C21" s="853">
        <v>42835</v>
      </c>
      <c r="D21" s="853">
        <v>41733</v>
      </c>
      <c r="E21" s="853">
        <v>34063</v>
      </c>
      <c r="F21" s="853">
        <v>13640</v>
      </c>
      <c r="G21" s="853">
        <v>132272</v>
      </c>
    </row>
    <row r="22" spans="1:10" ht="18.600000000000001" customHeight="1" x14ac:dyDescent="0.2">
      <c r="B22" s="240" t="s">
        <v>359</v>
      </c>
      <c r="C22" s="854">
        <v>522</v>
      </c>
      <c r="D22" s="854">
        <v>685</v>
      </c>
      <c r="E22" s="854">
        <v>692</v>
      </c>
      <c r="F22" s="854">
        <v>1571</v>
      </c>
      <c r="G22" s="854">
        <v>3470</v>
      </c>
    </row>
    <row r="27" spans="1:10" x14ac:dyDescent="0.2">
      <c r="B27" s="273" t="s">
        <v>357</v>
      </c>
    </row>
  </sheetData>
  <mergeCells count="18">
    <mergeCell ref="C17:G17"/>
    <mergeCell ref="C19:C20"/>
    <mergeCell ref="D19:D20"/>
    <mergeCell ref="E19:E20"/>
    <mergeCell ref="F19:F20"/>
    <mergeCell ref="G19:G20"/>
    <mergeCell ref="C3:G3"/>
    <mergeCell ref="C5:C6"/>
    <mergeCell ref="D5:D6"/>
    <mergeCell ref="E5:E6"/>
    <mergeCell ref="F5:F6"/>
    <mergeCell ref="G5:G6"/>
    <mergeCell ref="C10:G10"/>
    <mergeCell ref="C12:C13"/>
    <mergeCell ref="D12:D13"/>
    <mergeCell ref="E12:E13"/>
    <mergeCell ref="F12:F13"/>
    <mergeCell ref="G12:G13"/>
  </mergeCells>
  <pageMargins left="0.70866141732283472" right="0.70866141732283472" top="0.74803149606299213" bottom="0.74803149606299213" header="0.31496062992125984" footer="0.31496062992125984"/>
  <pageSetup paperSize="9" scale="86" orientation="landscape" r:id="rId1"/>
  <colBreaks count="1" manualBreakCount="1">
    <brk id="8"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2">
    <tabColor theme="8" tint="0.59999389629810485"/>
    <pageSetUpPr fitToPage="1"/>
  </sheetPr>
  <dimension ref="A1:I45"/>
  <sheetViews>
    <sheetView showGridLines="0" zoomScale="60" zoomScaleNormal="60" workbookViewId="0">
      <selection activeCell="B1" sqref="B1"/>
    </sheetView>
  </sheetViews>
  <sheetFormatPr baseColWidth="10" defaultColWidth="9.140625" defaultRowHeight="15" x14ac:dyDescent="0.25"/>
  <cols>
    <col min="1" max="1" width="2.5703125" style="15" customWidth="1"/>
    <col min="2" max="2" width="62.85546875" style="816" customWidth="1"/>
    <col min="3" max="4" width="17.5703125" style="817" customWidth="1"/>
    <col min="5" max="5" width="17.7109375" style="817" customWidth="1"/>
    <col min="6" max="8" width="17.5703125" style="817" customWidth="1"/>
    <col min="9" max="9" width="16.42578125" style="818" customWidth="1"/>
    <col min="10" max="16384" width="9.140625" style="816"/>
  </cols>
  <sheetData>
    <row r="1" spans="1:9" s="6" customFormat="1" ht="49.5" customHeight="1" x14ac:dyDescent="0.35">
      <c r="C1" s="129"/>
      <c r="D1" s="129"/>
      <c r="E1" s="129"/>
      <c r="F1" s="129"/>
      <c r="G1" s="129" t="s">
        <v>5</v>
      </c>
      <c r="H1" s="129"/>
      <c r="I1" s="129"/>
    </row>
    <row r="2" spans="1:9" s="60" customFormat="1" ht="56.1" customHeight="1" x14ac:dyDescent="0.5">
      <c r="B2" s="363" t="s">
        <v>360</v>
      </c>
      <c r="C2" s="219"/>
      <c r="D2" s="219"/>
      <c r="E2" s="219"/>
    </row>
    <row r="3" spans="1:9" ht="14.45" customHeight="1" x14ac:dyDescent="0.25">
      <c r="A3" s="1"/>
    </row>
    <row r="4" spans="1:9" ht="3" customHeight="1" x14ac:dyDescent="0.25">
      <c r="B4" s="191"/>
      <c r="C4" s="599"/>
      <c r="D4" s="599"/>
      <c r="E4" s="599"/>
      <c r="F4" s="599"/>
      <c r="G4" s="599"/>
      <c r="H4" s="599"/>
      <c r="I4" s="15"/>
    </row>
    <row r="5" spans="1:9" ht="39.950000000000003" customHeight="1" thickBot="1" x14ac:dyDescent="0.35">
      <c r="B5" s="169" t="s">
        <v>25</v>
      </c>
      <c r="C5" s="844" t="s">
        <v>28</v>
      </c>
      <c r="D5" s="844" t="s">
        <v>29</v>
      </c>
      <c r="E5" s="844" t="s">
        <v>36</v>
      </c>
      <c r="F5" s="844" t="s">
        <v>41</v>
      </c>
      <c r="G5" s="793" t="s">
        <v>56</v>
      </c>
      <c r="H5" s="844" t="s">
        <v>386</v>
      </c>
      <c r="I5" s="15"/>
    </row>
    <row r="6" spans="1:9" ht="18.600000000000001" customHeight="1" x14ac:dyDescent="0.25">
      <c r="B6" s="236" t="s">
        <v>361</v>
      </c>
      <c r="C6" s="58">
        <v>33347.497000000003</v>
      </c>
      <c r="D6" s="58">
        <v>33285.008000000002</v>
      </c>
      <c r="E6" s="58">
        <v>33675.086000000003</v>
      </c>
      <c r="F6" s="58">
        <v>33708.665000000001</v>
      </c>
      <c r="G6" s="381">
        <v>33703.800000000003</v>
      </c>
      <c r="H6" s="381">
        <v>-4.8649999999979627</v>
      </c>
      <c r="I6" s="15"/>
    </row>
    <row r="7" spans="1:9" ht="18.600000000000001" customHeight="1" x14ac:dyDescent="0.25">
      <c r="B7" s="240" t="s">
        <v>362</v>
      </c>
      <c r="C7" s="51">
        <v>36168.097000000002</v>
      </c>
      <c r="D7" s="51">
        <v>37548.946000000004</v>
      </c>
      <c r="E7" s="51">
        <v>38206.139000000003</v>
      </c>
      <c r="F7" s="51">
        <v>35796.769</v>
      </c>
      <c r="G7" s="382">
        <v>36264.644</v>
      </c>
      <c r="H7" s="435">
        <v>467.875</v>
      </c>
      <c r="I7" s="15"/>
    </row>
    <row r="8" spans="1:9" ht="18.600000000000001" customHeight="1" x14ac:dyDescent="0.25">
      <c r="B8" s="263" t="s">
        <v>8</v>
      </c>
      <c r="C8" s="51">
        <v>7502.1319999999996</v>
      </c>
      <c r="D8" s="51">
        <v>7502.1319999999996</v>
      </c>
      <c r="E8" s="51">
        <v>7502.1319999999996</v>
      </c>
      <c r="F8" s="51">
        <v>7502.1319999999996</v>
      </c>
      <c r="G8" s="382">
        <v>7268.0879999999997</v>
      </c>
      <c r="H8" s="435">
        <v>-234.04399999999987</v>
      </c>
      <c r="I8" s="15"/>
    </row>
    <row r="9" spans="1:9" ht="18.600000000000001" customHeight="1" x14ac:dyDescent="0.25">
      <c r="B9" s="263" t="s">
        <v>116</v>
      </c>
      <c r="C9" s="51">
        <v>2136.6190000000001</v>
      </c>
      <c r="D9" s="51">
        <v>3658.9450000000002</v>
      </c>
      <c r="E9" s="51">
        <v>4816.0730000000003</v>
      </c>
      <c r="F9" s="51">
        <v>1005.171</v>
      </c>
      <c r="G9" s="382">
        <v>2675.393</v>
      </c>
      <c r="H9" s="435">
        <v>1670.222</v>
      </c>
      <c r="I9" s="15"/>
    </row>
    <row r="10" spans="1:9" ht="18.600000000000001" customHeight="1" x14ac:dyDescent="0.25">
      <c r="B10" s="263" t="s">
        <v>363</v>
      </c>
      <c r="C10" s="51">
        <v>26529.346000000005</v>
      </c>
      <c r="D10" s="51">
        <v>26387.869000000006</v>
      </c>
      <c r="E10" s="51">
        <v>25887.934000000001</v>
      </c>
      <c r="F10" s="51">
        <v>27289.466</v>
      </c>
      <c r="G10" s="382">
        <v>26321.163</v>
      </c>
      <c r="H10" s="435">
        <v>-968.30299999999988</v>
      </c>
      <c r="I10" s="15"/>
    </row>
    <row r="11" spans="1:9" ht="18.600000000000001" customHeight="1" x14ac:dyDescent="0.25">
      <c r="B11" s="240" t="s">
        <v>479</v>
      </c>
      <c r="C11" s="51">
        <v>-2820.5999999999985</v>
      </c>
      <c r="D11" s="51">
        <v>-4263.9380000000019</v>
      </c>
      <c r="E11" s="51">
        <v>-4531.0529999999999</v>
      </c>
      <c r="F11" s="51">
        <v>-2088.1039999999998</v>
      </c>
      <c r="G11" s="382">
        <v>-2560.8439999999973</v>
      </c>
      <c r="H11" s="382">
        <v>-472.73999999999751</v>
      </c>
      <c r="I11" s="15"/>
    </row>
    <row r="12" spans="1:9" ht="18.600000000000001" customHeight="1" x14ac:dyDescent="0.25">
      <c r="B12" s="253" t="s">
        <v>364</v>
      </c>
      <c r="C12" s="101">
        <v>-6062.9120000000003</v>
      </c>
      <c r="D12" s="101">
        <v>-6008.15</v>
      </c>
      <c r="E12" s="101">
        <v>-5362.2860000000001</v>
      </c>
      <c r="F12" s="101">
        <v>-5245.982</v>
      </c>
      <c r="G12" s="774">
        <v>-5142.2539999999999</v>
      </c>
      <c r="H12" s="774">
        <v>103.72800000000007</v>
      </c>
      <c r="I12" s="15"/>
    </row>
    <row r="13" spans="1:9" ht="18.600000000000001" customHeight="1" x14ac:dyDescent="0.25">
      <c r="B13" s="294" t="s">
        <v>16</v>
      </c>
      <c r="C13" s="304">
        <v>27284.585000000003</v>
      </c>
      <c r="D13" s="304">
        <v>27276.858</v>
      </c>
      <c r="E13" s="304">
        <v>28312.800000000003</v>
      </c>
      <c r="F13" s="304">
        <v>28462.683000000001</v>
      </c>
      <c r="G13" s="775">
        <v>28561.546000000002</v>
      </c>
      <c r="H13" s="775">
        <v>98.863000000001193</v>
      </c>
      <c r="I13" s="15"/>
    </row>
    <row r="14" spans="1:9" ht="18.600000000000001" customHeight="1" x14ac:dyDescent="0.25">
      <c r="B14" s="240" t="s">
        <v>365</v>
      </c>
      <c r="C14" s="51">
        <v>4486.2089999999998</v>
      </c>
      <c r="D14" s="51">
        <v>4487.2700000000004</v>
      </c>
      <c r="E14" s="51">
        <v>4487.5020000000004</v>
      </c>
      <c r="F14" s="51">
        <v>4629.665</v>
      </c>
      <c r="G14" s="382">
        <v>4235.7179999999998</v>
      </c>
      <c r="H14" s="382">
        <v>-393.94700000000012</v>
      </c>
      <c r="I14" s="15"/>
    </row>
    <row r="15" spans="1:9" ht="18.600000000000001" customHeight="1" x14ac:dyDescent="0.25">
      <c r="B15" s="300" t="s">
        <v>366</v>
      </c>
      <c r="C15" s="285">
        <v>0</v>
      </c>
      <c r="D15" s="285">
        <v>0</v>
      </c>
      <c r="E15" s="285">
        <v>0</v>
      </c>
      <c r="F15" s="285">
        <v>0</v>
      </c>
      <c r="G15" s="776">
        <v>0</v>
      </c>
      <c r="H15" s="777">
        <v>0</v>
      </c>
      <c r="I15" s="15"/>
    </row>
    <row r="16" spans="1:9" ht="18.600000000000001" customHeight="1" x14ac:dyDescent="0.25">
      <c r="B16" s="294" t="s">
        <v>6</v>
      </c>
      <c r="C16" s="304">
        <v>31770.794000000002</v>
      </c>
      <c r="D16" s="304">
        <v>31764.128000000001</v>
      </c>
      <c r="E16" s="304">
        <v>32800.302000000003</v>
      </c>
      <c r="F16" s="304">
        <v>33092.347999999998</v>
      </c>
      <c r="G16" s="775">
        <v>32797.264000000003</v>
      </c>
      <c r="H16" s="775">
        <v>-295.08399999999529</v>
      </c>
      <c r="I16" s="15"/>
    </row>
    <row r="17" spans="2:9" ht="18.600000000000001" customHeight="1" x14ac:dyDescent="0.25">
      <c r="B17" s="240" t="s">
        <v>367</v>
      </c>
      <c r="C17" s="51">
        <v>6262.1350000000002</v>
      </c>
      <c r="D17" s="51">
        <v>6292.2049999999999</v>
      </c>
      <c r="E17" s="51">
        <v>6308.5709999999999</v>
      </c>
      <c r="F17" s="51">
        <v>5255.8419999999996</v>
      </c>
      <c r="G17" s="382">
        <v>5319.2290000000003</v>
      </c>
      <c r="H17" s="382">
        <v>63.387000000000626</v>
      </c>
      <c r="I17" s="15"/>
    </row>
    <row r="18" spans="2:9" ht="18.600000000000001" customHeight="1" x14ac:dyDescent="0.25">
      <c r="B18" s="300" t="s">
        <v>368</v>
      </c>
      <c r="C18" s="386">
        <v>0</v>
      </c>
      <c r="D18" s="285">
        <v>0</v>
      </c>
      <c r="E18" s="285">
        <v>0</v>
      </c>
      <c r="F18" s="285">
        <v>0</v>
      </c>
      <c r="G18" s="776">
        <v>0</v>
      </c>
      <c r="H18" s="776">
        <v>0</v>
      </c>
      <c r="I18" s="15"/>
    </row>
    <row r="19" spans="2:9" ht="18.600000000000001" customHeight="1" x14ac:dyDescent="0.25">
      <c r="B19" s="294" t="s">
        <v>7</v>
      </c>
      <c r="C19" s="304">
        <v>6262.1350000000002</v>
      </c>
      <c r="D19" s="304">
        <v>6292.2049999999999</v>
      </c>
      <c r="E19" s="304">
        <v>6308.5709999999999</v>
      </c>
      <c r="F19" s="304">
        <v>5255.8419999999996</v>
      </c>
      <c r="G19" s="775">
        <v>5319.2290000000003</v>
      </c>
      <c r="H19" s="775">
        <v>63.387000000000626</v>
      </c>
      <c r="I19" s="15"/>
    </row>
    <row r="20" spans="2:9" ht="18.600000000000001" customHeight="1" x14ac:dyDescent="0.25">
      <c r="B20" s="294" t="s">
        <v>369</v>
      </c>
      <c r="C20" s="304">
        <v>38032.929000000004</v>
      </c>
      <c r="D20" s="304">
        <v>38056.332999999999</v>
      </c>
      <c r="E20" s="304">
        <v>39108.873000000007</v>
      </c>
      <c r="F20" s="304">
        <v>38348.19</v>
      </c>
      <c r="G20" s="775">
        <v>38116.493000000002</v>
      </c>
      <c r="H20" s="775">
        <v>-231.69700000000012</v>
      </c>
      <c r="I20" s="15"/>
    </row>
    <row r="21" spans="2:9" ht="18.600000000000001" customHeight="1" x14ac:dyDescent="0.25">
      <c r="B21" s="306" t="s">
        <v>370</v>
      </c>
      <c r="C21" s="305">
        <v>11716.793236866046</v>
      </c>
      <c r="D21" s="305">
        <v>15115.336799248595</v>
      </c>
      <c r="E21" s="305">
        <v>14001.288748762096</v>
      </c>
      <c r="F21" s="305">
        <v>17148.723999999998</v>
      </c>
      <c r="G21" s="778">
        <v>17213.117792885387</v>
      </c>
      <c r="H21" s="778">
        <v>64.393792885388393</v>
      </c>
      <c r="I21" s="15"/>
    </row>
    <row r="22" spans="2:9" ht="18.600000000000001" customHeight="1" x14ac:dyDescent="0.25">
      <c r="B22" s="294" t="s">
        <v>371</v>
      </c>
      <c r="C22" s="304">
        <v>49749.722236866051</v>
      </c>
      <c r="D22" s="304">
        <v>53171.669799248593</v>
      </c>
      <c r="E22" s="304">
        <v>53110.161748762104</v>
      </c>
      <c r="F22" s="304">
        <v>55496.913999999997</v>
      </c>
      <c r="G22" s="775">
        <v>55329.610792885389</v>
      </c>
      <c r="H22" s="775">
        <v>-167.30320711460809</v>
      </c>
      <c r="I22" s="15"/>
    </row>
    <row r="23" spans="2:9" ht="18.600000000000001" customHeight="1" x14ac:dyDescent="0.25">
      <c r="B23" s="306" t="s">
        <v>372</v>
      </c>
      <c r="C23" s="305">
        <v>5954.4817631339465</v>
      </c>
      <c r="D23" s="305">
        <v>7199.7692007514052</v>
      </c>
      <c r="E23" s="305">
        <v>8190.081251237898</v>
      </c>
      <c r="F23" s="305">
        <v>7500.3620000000001</v>
      </c>
      <c r="G23" s="778">
        <v>7627.5612071146097</v>
      </c>
      <c r="H23" s="778">
        <v>127.19920711460964</v>
      </c>
      <c r="I23" s="15"/>
    </row>
    <row r="24" spans="2:9" ht="18.600000000000001" customHeight="1" x14ac:dyDescent="0.25">
      <c r="B24" s="294" t="s">
        <v>15</v>
      </c>
      <c r="C24" s="304">
        <v>55704.203999999998</v>
      </c>
      <c r="D24" s="304">
        <v>60371.438999999998</v>
      </c>
      <c r="E24" s="304">
        <v>61300.243000000002</v>
      </c>
      <c r="F24" s="304">
        <v>62997.275999999998</v>
      </c>
      <c r="G24" s="775">
        <v>62957.171999999999</v>
      </c>
      <c r="H24" s="775">
        <v>-40.10399999999936</v>
      </c>
      <c r="I24" s="15"/>
    </row>
    <row r="25" spans="2:9" ht="18.600000000000001" customHeight="1" x14ac:dyDescent="0.25">
      <c r="B25" s="307"/>
      <c r="C25" s="308"/>
      <c r="D25" s="308"/>
      <c r="E25" s="308"/>
      <c r="F25" s="308"/>
      <c r="G25" s="308"/>
      <c r="H25" s="305"/>
      <c r="I25" s="15"/>
    </row>
    <row r="26" spans="2:9" ht="18.600000000000001" customHeight="1" x14ac:dyDescent="0.25">
      <c r="B26" s="806" t="s">
        <v>373</v>
      </c>
      <c r="C26" s="807">
        <v>217970.48047103547</v>
      </c>
      <c r="D26" s="807">
        <v>222422.97634332115</v>
      </c>
      <c r="E26" s="807">
        <v>228427.79182195984</v>
      </c>
      <c r="F26" s="807">
        <v>232300.87700000001</v>
      </c>
      <c r="G26" s="808">
        <v>233657.70697440507</v>
      </c>
      <c r="H26" s="808">
        <v>1356.8299744050601</v>
      </c>
      <c r="I26" s="15"/>
    </row>
    <row r="27" spans="2:9" ht="18.600000000000001" customHeight="1" x14ac:dyDescent="0.25">
      <c r="B27" s="806" t="s">
        <v>374</v>
      </c>
      <c r="C27" s="809">
        <v>0.12517559690210278</v>
      </c>
      <c r="D27" s="809">
        <v>0.12263507326642724</v>
      </c>
      <c r="E27" s="809">
        <v>0.12394638924701176</v>
      </c>
      <c r="F27" s="809">
        <v>0.12252507794150279</v>
      </c>
      <c r="G27" s="810">
        <v>0.12223669559133626</v>
      </c>
      <c r="H27" s="812">
        <v>0</v>
      </c>
      <c r="I27" s="15"/>
    </row>
    <row r="28" spans="2:9" ht="18.600000000000001" customHeight="1" x14ac:dyDescent="0.25">
      <c r="B28" s="806" t="s">
        <v>375</v>
      </c>
      <c r="C28" s="809">
        <v>0.14575732425484006</v>
      </c>
      <c r="D28" s="809">
        <v>0.14280956276284359</v>
      </c>
      <c r="E28" s="809">
        <v>0.14359155573138432</v>
      </c>
      <c r="F28" s="809">
        <v>0.14245468419007912</v>
      </c>
      <c r="G28" s="810">
        <v>0.14036457185464302</v>
      </c>
      <c r="H28" s="812">
        <v>-0.20901123354361006</v>
      </c>
      <c r="I28" s="15"/>
    </row>
    <row r="29" spans="2:9" ht="18.600000000000001" customHeight="1" x14ac:dyDescent="0.25">
      <c r="B29" s="806" t="s">
        <v>376</v>
      </c>
      <c r="C29" s="809">
        <v>0.17448660441455477</v>
      </c>
      <c r="D29" s="809">
        <v>0.171098928832146</v>
      </c>
      <c r="E29" s="809">
        <v>0.17120890889880014</v>
      </c>
      <c r="F29" s="809">
        <v>0.16507983343192056</v>
      </c>
      <c r="G29" s="810">
        <v>0.16312962021909808</v>
      </c>
      <c r="H29" s="812">
        <v>-0.19502132128224881</v>
      </c>
      <c r="I29" s="15"/>
    </row>
    <row r="30" spans="2:9" ht="18.600000000000001" customHeight="1" x14ac:dyDescent="0.25">
      <c r="B30" s="819" t="s">
        <v>482</v>
      </c>
      <c r="C30" s="820">
        <v>8757.0942978359817</v>
      </c>
      <c r="D30" s="820">
        <v>8319.7472147643639</v>
      </c>
      <c r="E30" s="820">
        <v>8837.0458969243737</v>
      </c>
      <c r="F30" s="820">
        <v>8455.713372973778</v>
      </c>
      <c r="G30" s="821">
        <v>8016.7078585571408</v>
      </c>
      <c r="H30" s="776">
        <v>-439.0055144166372</v>
      </c>
      <c r="I30" s="15"/>
    </row>
    <row r="31" spans="2:9" ht="18.600000000000001" customHeight="1" x14ac:dyDescent="0.25">
      <c r="B31" s="806" t="s">
        <v>377</v>
      </c>
      <c r="C31" s="809">
        <v>0.22824064125268989</v>
      </c>
      <c r="D31" s="809">
        <v>0.23905655195070954</v>
      </c>
      <c r="E31" s="809">
        <v>0.23250306508306567</v>
      </c>
      <c r="F31" s="809">
        <v>0.2389</v>
      </c>
      <c r="G31" s="810">
        <v>0.23679771366987784</v>
      </c>
      <c r="H31" s="812">
        <v>-0.21022863301221606</v>
      </c>
      <c r="I31" s="15"/>
    </row>
    <row r="32" spans="2:9" ht="18.600000000000001" customHeight="1" x14ac:dyDescent="0.25">
      <c r="B32" s="806" t="s">
        <v>378</v>
      </c>
      <c r="C32" s="809">
        <v>0.25555847690762018</v>
      </c>
      <c r="D32" s="809">
        <v>0.27142627075906772</v>
      </c>
      <c r="E32" s="809">
        <v>0.26835720168314003</v>
      </c>
      <c r="F32" s="809">
        <v>0.2712</v>
      </c>
      <c r="G32" s="810">
        <v>0.26944188066904357</v>
      </c>
      <c r="H32" s="812">
        <v>-0.17581193309564314</v>
      </c>
      <c r="I32" s="15"/>
    </row>
    <row r="33" spans="2:9" ht="18.600000000000001" customHeight="1" x14ac:dyDescent="0.25">
      <c r="B33" s="806" t="s">
        <v>379</v>
      </c>
      <c r="C33" s="809">
        <v>5.4469777239517181E-2</v>
      </c>
      <c r="D33" s="809">
        <v>5.5679322816403989E-2</v>
      </c>
      <c r="E33" s="809">
        <v>5.8200101518602082E-2</v>
      </c>
      <c r="F33" s="809">
        <v>5.79E-2</v>
      </c>
      <c r="G33" s="810">
        <v>5.5772196892280371E-2</v>
      </c>
      <c r="H33" s="812">
        <v>-0.21278031077196294</v>
      </c>
      <c r="I33" s="15"/>
    </row>
    <row r="34" spans="2:9" ht="18.600000000000001" customHeight="1" x14ac:dyDescent="0.25">
      <c r="B34" s="822" t="s">
        <v>380</v>
      </c>
      <c r="C34" s="503">
        <v>0.12560428253737632</v>
      </c>
      <c r="D34" s="503">
        <v>0.1205051086559198</v>
      </c>
      <c r="E34" s="503">
        <v>0.12069760364779862</v>
      </c>
      <c r="F34" s="503">
        <v>0.1183</v>
      </c>
      <c r="G34" s="823">
        <v>0.1166</v>
      </c>
      <c r="H34" s="824">
        <v>-0.17000000000000071</v>
      </c>
      <c r="I34" s="15"/>
    </row>
    <row r="35" spans="2:9" ht="18.600000000000001" customHeight="1" x14ac:dyDescent="0.25">
      <c r="B35" s="822" t="s">
        <v>381</v>
      </c>
      <c r="C35" s="503">
        <v>0.14760128457082183</v>
      </c>
      <c r="D35" s="503">
        <v>0.14189352529661864</v>
      </c>
      <c r="E35" s="503">
        <v>0.14152203346898501</v>
      </c>
      <c r="F35" s="503">
        <v>0.13946671364604299</v>
      </c>
      <c r="G35" s="823">
        <v>0.13569999999999999</v>
      </c>
      <c r="H35" s="824">
        <v>-0.37667136460430017</v>
      </c>
      <c r="I35" s="15"/>
    </row>
    <row r="36" spans="2:9" ht="18.600000000000001" customHeight="1" x14ac:dyDescent="0.25">
      <c r="B36" s="822" t="s">
        <v>382</v>
      </c>
      <c r="C36" s="503">
        <v>0.17828026033735189</v>
      </c>
      <c r="D36" s="503">
        <v>0.1719082473815027</v>
      </c>
      <c r="E36" s="503">
        <v>0.1707923790482829</v>
      </c>
      <c r="F36" s="503">
        <v>0.1628</v>
      </c>
      <c r="G36" s="823">
        <v>0.1593</v>
      </c>
      <c r="H36" s="824">
        <v>-0.35000000000000031</v>
      </c>
      <c r="I36" s="15"/>
    </row>
    <row r="37" spans="2:9" ht="18.600000000000001" customHeight="1" x14ac:dyDescent="0.25">
      <c r="B37" s="822" t="s">
        <v>383</v>
      </c>
      <c r="C37" s="825">
        <v>203946.39294227038</v>
      </c>
      <c r="D37" s="825">
        <v>209799.05261366686</v>
      </c>
      <c r="E37" s="825">
        <v>215492.21041982609</v>
      </c>
      <c r="F37" s="825">
        <v>219130.37899999999</v>
      </c>
      <c r="G37" s="826">
        <v>221941.32800000001</v>
      </c>
      <c r="H37" s="435">
        <v>2810.9490000000224</v>
      </c>
      <c r="I37" s="15"/>
    </row>
    <row r="38" spans="2:9" ht="18.600000000000001" customHeight="1" x14ac:dyDescent="0.25">
      <c r="B38" s="822" t="s">
        <v>384</v>
      </c>
      <c r="C38" s="49">
        <v>2333.8342829799699</v>
      </c>
      <c r="D38" s="49">
        <v>3497.7858995500101</v>
      </c>
      <c r="E38" s="49">
        <v>4304.4428729200299</v>
      </c>
      <c r="F38" s="49">
        <v>1542.89</v>
      </c>
      <c r="G38" s="435">
        <v>3214.4989999999998</v>
      </c>
      <c r="H38" s="435">
        <v>1671.6089999999997</v>
      </c>
      <c r="I38" s="15"/>
    </row>
    <row r="39" spans="2:9" ht="18.600000000000001" customHeight="1" x14ac:dyDescent="0.25">
      <c r="B39" s="822" t="s">
        <v>481</v>
      </c>
      <c r="C39" s="825">
        <v>8197.4121573899665</v>
      </c>
      <c r="D39" s="825">
        <v>9282.448506670009</v>
      </c>
      <c r="E39" s="825">
        <v>10010.51577259003</v>
      </c>
      <c r="F39" s="825">
        <v>8267.1849999999995</v>
      </c>
      <c r="G39" s="826">
        <v>8834.0921969718493</v>
      </c>
      <c r="H39" s="435">
        <v>566.90719697184977</v>
      </c>
      <c r="I39" s="15"/>
    </row>
    <row r="40" spans="2:9" ht="18.600000000000001" customHeight="1" x14ac:dyDescent="0.25">
      <c r="B40" s="819" t="s">
        <v>480</v>
      </c>
      <c r="C40" s="285">
        <v>11183.254133075226</v>
      </c>
      <c r="D40" s="285">
        <v>10386.124895548612</v>
      </c>
      <c r="E40" s="285">
        <v>10702.981696319943</v>
      </c>
      <c r="F40" s="285">
        <v>10316.498</v>
      </c>
      <c r="G40" s="776">
        <v>10030.146000000001</v>
      </c>
      <c r="H40" s="776">
        <v>-286.35199999999895</v>
      </c>
      <c r="I40" s="15"/>
    </row>
    <row r="41" spans="2:9" ht="18.600000000000001" customHeight="1" x14ac:dyDescent="0.25">
      <c r="B41" s="803" t="s">
        <v>385</v>
      </c>
      <c r="C41" s="804">
        <v>5.4965580392951754E-2</v>
      </c>
      <c r="D41" s="804">
        <v>5.5585084492796345E-2</v>
      </c>
      <c r="E41" s="804">
        <v>5.7596427033206353E-2</v>
      </c>
      <c r="F41" s="804">
        <v>5.5964734182376401E-2</v>
      </c>
      <c r="G41" s="805">
        <v>5.45E-2</v>
      </c>
      <c r="H41" s="811">
        <v>-0.1464734182376401</v>
      </c>
      <c r="I41" s="15"/>
    </row>
    <row r="42" spans="2:9" ht="3" customHeight="1" x14ac:dyDescent="0.25">
      <c r="B42" s="206"/>
      <c r="C42" s="813"/>
      <c r="D42" s="813"/>
      <c r="E42" s="813"/>
      <c r="F42" s="813"/>
      <c r="G42" s="813"/>
      <c r="H42" s="813"/>
      <c r="I42" s="15"/>
    </row>
    <row r="43" spans="2:9" x14ac:dyDescent="0.25">
      <c r="B43" s="15"/>
      <c r="C43" s="33"/>
      <c r="D43" s="33"/>
      <c r="E43" s="33"/>
      <c r="F43" s="33"/>
      <c r="G43" s="33"/>
      <c r="H43" s="33"/>
      <c r="I43" s="15"/>
    </row>
    <row r="44" spans="2:9" ht="87.6" customHeight="1" x14ac:dyDescent="0.25">
      <c r="B44" s="1082" t="s">
        <v>387</v>
      </c>
      <c r="C44" s="1083"/>
      <c r="D44" s="1083"/>
      <c r="E44" s="1083"/>
      <c r="F44" s="1083"/>
      <c r="G44" s="1083"/>
      <c r="H44" s="1083"/>
      <c r="I44" s="15"/>
    </row>
    <row r="45" spans="2:9" x14ac:dyDescent="0.25">
      <c r="B45" s="15"/>
      <c r="C45" s="33"/>
      <c r="D45" s="33"/>
      <c r="E45" s="33"/>
      <c r="F45" s="33"/>
      <c r="G45" s="33"/>
      <c r="H45" s="33"/>
      <c r="I45" s="15"/>
    </row>
  </sheetData>
  <mergeCells count="1">
    <mergeCell ref="B44:H44"/>
  </mergeCells>
  <phoneticPr fontId="94" type="noConversion"/>
  <pageMargins left="0.70866141732283472" right="0.70866141732283472" top="0.74803149606299213" bottom="0.74803149606299213" header="0.31496062992125984" footer="0.31496062992125984"/>
  <pageSetup paperSize="9" scale="56" orientation="portrait" r:id="rId1"/>
  <ignoredErrors>
    <ignoredError sqref="I30:I34" 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EB28F-83B2-4CC1-8761-474CA93B3640}">
  <sheetPr>
    <tabColor theme="8" tint="0.59999389629810485"/>
    <pageSetUpPr fitToPage="1"/>
  </sheetPr>
  <dimension ref="A1:N61"/>
  <sheetViews>
    <sheetView showGridLines="0" zoomScale="60" zoomScaleNormal="60" workbookViewId="0">
      <selection activeCell="B1" sqref="B1"/>
    </sheetView>
  </sheetViews>
  <sheetFormatPr baseColWidth="10" defaultColWidth="11.42578125" defaultRowHeight="12.75" x14ac:dyDescent="0.2"/>
  <cols>
    <col min="1" max="1" width="2.5703125" style="15" customWidth="1"/>
    <col min="2" max="2" width="61.85546875" style="15" customWidth="1"/>
    <col min="3" max="8" width="17.5703125" style="15" customWidth="1"/>
    <col min="9" max="9" width="12.85546875" style="15" customWidth="1"/>
    <col min="10" max="16384" width="11.42578125" style="15"/>
  </cols>
  <sheetData>
    <row r="1" spans="1:14" s="6" customFormat="1" ht="49.5" customHeight="1" x14ac:dyDescent="0.35">
      <c r="C1" s="129"/>
      <c r="D1" s="129"/>
      <c r="E1" s="129"/>
      <c r="F1" s="129"/>
      <c r="G1" s="129"/>
      <c r="H1" s="129" t="s">
        <v>5</v>
      </c>
      <c r="I1" s="129"/>
      <c r="J1" s="129"/>
    </row>
    <row r="2" spans="1:14" s="60" customFormat="1" ht="56.1" customHeight="1" x14ac:dyDescent="0.5">
      <c r="B2" s="363" t="s">
        <v>388</v>
      </c>
      <c r="I2" s="129"/>
    </row>
    <row r="4" spans="1:14" ht="23.25" x14ac:dyDescent="0.35">
      <c r="B4" s="1014" t="s">
        <v>389</v>
      </c>
    </row>
    <row r="5" spans="1:14" s="600" customFormat="1" ht="14.45" customHeight="1" x14ac:dyDescent="0.25">
      <c r="A5" s="1"/>
      <c r="C5" s="135"/>
      <c r="D5" s="135"/>
      <c r="E5" s="135"/>
      <c r="F5" s="135"/>
      <c r="G5" s="135"/>
      <c r="J5" s="15"/>
      <c r="K5" s="15"/>
      <c r="L5" s="15"/>
      <c r="M5" s="15"/>
      <c r="N5" s="15"/>
    </row>
    <row r="6" spans="1:14" s="524" customFormat="1" ht="3" customHeight="1" x14ac:dyDescent="0.25">
      <c r="A6" s="15"/>
      <c r="B6" s="599"/>
      <c r="C6" s="599"/>
      <c r="D6" s="599"/>
      <c r="E6" s="599"/>
      <c r="F6" s="599"/>
      <c r="G6" s="599"/>
      <c r="H6" s="15"/>
      <c r="J6" s="15"/>
      <c r="K6" s="15"/>
      <c r="L6" s="15"/>
      <c r="M6" s="15"/>
      <c r="N6" s="15"/>
    </row>
    <row r="7" spans="1:14" s="2" customFormat="1" ht="45.95" customHeight="1" thickBot="1" x14ac:dyDescent="0.25">
      <c r="A7" s="15"/>
      <c r="B7" s="759" t="s">
        <v>390</v>
      </c>
      <c r="C7" s="286">
        <v>2024</v>
      </c>
      <c r="D7" s="286">
        <v>2025</v>
      </c>
      <c r="E7" s="286">
        <v>2026</v>
      </c>
      <c r="F7" s="286" t="s">
        <v>58</v>
      </c>
      <c r="G7" s="287" t="s">
        <v>4</v>
      </c>
      <c r="J7" s="15"/>
      <c r="K7" s="15"/>
      <c r="L7" s="15"/>
      <c r="M7" s="15"/>
      <c r="N7" s="15"/>
    </row>
    <row r="8" spans="1:14" s="2" customFormat="1" ht="20.45" customHeight="1" x14ac:dyDescent="0.2">
      <c r="A8" s="15"/>
      <c r="B8" s="294" t="s">
        <v>391</v>
      </c>
      <c r="C8" s="994">
        <v>0</v>
      </c>
      <c r="D8" s="994">
        <v>8.5175906534544588</v>
      </c>
      <c r="E8" s="994">
        <v>0</v>
      </c>
      <c r="F8" s="994">
        <v>10.699756445586173</v>
      </c>
      <c r="G8" s="995">
        <v>19.21734709904063</v>
      </c>
      <c r="J8" s="15"/>
      <c r="K8" s="15"/>
      <c r="L8" s="15"/>
      <c r="M8" s="15"/>
      <c r="N8" s="15"/>
    </row>
    <row r="9" spans="1:14" s="2" customFormat="1" ht="20.45" customHeight="1" x14ac:dyDescent="0.2">
      <c r="A9" s="15"/>
      <c r="B9" s="294" t="s">
        <v>44</v>
      </c>
      <c r="C9" s="994">
        <v>0</v>
      </c>
      <c r="D9" s="994">
        <v>1</v>
      </c>
      <c r="E9" s="994">
        <v>2.75</v>
      </c>
      <c r="F9" s="994">
        <v>4.8871532041417822</v>
      </c>
      <c r="G9" s="995">
        <v>8.6371532041417822</v>
      </c>
      <c r="J9" s="15"/>
      <c r="K9" s="15"/>
      <c r="L9" s="15"/>
      <c r="M9" s="15"/>
      <c r="N9" s="15"/>
    </row>
    <row r="10" spans="1:14" s="2" customFormat="1" ht="20.45" customHeight="1" x14ac:dyDescent="0.2">
      <c r="A10" s="15"/>
      <c r="B10" s="294" t="s">
        <v>45</v>
      </c>
      <c r="C10" s="994">
        <v>1</v>
      </c>
      <c r="D10" s="994">
        <v>0</v>
      </c>
      <c r="E10" s="994">
        <v>4.6547270047384854</v>
      </c>
      <c r="F10" s="994">
        <v>12.61782618951775</v>
      </c>
      <c r="G10" s="995">
        <v>18.272553194256236</v>
      </c>
      <c r="J10" s="15"/>
      <c r="K10" s="15"/>
      <c r="L10" s="15"/>
      <c r="M10" s="15"/>
      <c r="N10" s="15"/>
    </row>
    <row r="11" spans="1:14" s="2" customFormat="1" ht="20.45" customHeight="1" x14ac:dyDescent="0.2">
      <c r="A11" s="15"/>
      <c r="B11" s="294" t="s">
        <v>392</v>
      </c>
      <c r="C11" s="994">
        <v>0</v>
      </c>
      <c r="D11" s="994">
        <v>0</v>
      </c>
      <c r="E11" s="994">
        <v>0</v>
      </c>
      <c r="F11" s="994">
        <v>4.5238068648349348</v>
      </c>
      <c r="G11" s="995">
        <v>4.5238068648349348</v>
      </c>
      <c r="J11" s="15"/>
      <c r="K11" s="15"/>
      <c r="L11" s="15"/>
      <c r="M11" s="15"/>
      <c r="N11" s="15"/>
    </row>
    <row r="12" spans="1:14" s="2" customFormat="1" ht="20.45" customHeight="1" x14ac:dyDescent="0.2">
      <c r="A12" s="15"/>
      <c r="B12" s="294" t="s">
        <v>46</v>
      </c>
      <c r="C12" s="994">
        <v>0</v>
      </c>
      <c r="D12" s="994">
        <v>0</v>
      </c>
      <c r="E12" s="994">
        <v>0</v>
      </c>
      <c r="F12" s="994">
        <v>4.25</v>
      </c>
      <c r="G12" s="995">
        <v>4.25</v>
      </c>
      <c r="J12" s="15"/>
      <c r="K12" s="15"/>
      <c r="L12" s="15"/>
      <c r="M12" s="15"/>
      <c r="N12" s="15"/>
    </row>
    <row r="13" spans="1:14" s="3" customFormat="1" ht="20.45" customHeight="1" x14ac:dyDescent="0.3">
      <c r="A13" s="15"/>
      <c r="B13" s="174" t="s">
        <v>393</v>
      </c>
      <c r="C13" s="791">
        <v>1</v>
      </c>
      <c r="D13" s="791">
        <v>9.5175906534544588</v>
      </c>
      <c r="E13" s="791">
        <v>7.4047270047384854</v>
      </c>
      <c r="F13" s="791">
        <v>36.978542704080638</v>
      </c>
      <c r="G13" s="791">
        <v>54.900860362273583</v>
      </c>
      <c r="J13" s="15"/>
      <c r="K13" s="15"/>
      <c r="L13" s="15"/>
      <c r="M13" s="15"/>
      <c r="N13" s="15"/>
    </row>
    <row r="14" spans="1:14" s="2" customFormat="1" ht="15" x14ac:dyDescent="0.2">
      <c r="A14" s="15"/>
      <c r="B14" s="15"/>
      <c r="C14" s="133"/>
      <c r="D14" s="133"/>
      <c r="E14" s="133"/>
      <c r="F14" s="133"/>
      <c r="G14" s="133"/>
    </row>
    <row r="15" spans="1:14" s="2" customFormat="1" ht="15" x14ac:dyDescent="0.2">
      <c r="A15" s="15"/>
      <c r="B15" s="273" t="s">
        <v>394</v>
      </c>
      <c r="C15" s="133"/>
      <c r="D15" s="133"/>
      <c r="E15" s="133"/>
      <c r="F15" s="133"/>
      <c r="G15" s="133"/>
    </row>
    <row r="16" spans="1:14" s="2" customFormat="1" ht="15" x14ac:dyDescent="0.2">
      <c r="A16" s="15"/>
      <c r="B16" s="273"/>
      <c r="C16" s="133"/>
      <c r="D16" s="133"/>
      <c r="E16" s="133"/>
      <c r="F16" s="133"/>
      <c r="G16" s="133"/>
    </row>
    <row r="17" spans="1:8" ht="23.25" x14ac:dyDescent="0.35">
      <c r="B17" s="260" t="s">
        <v>395</v>
      </c>
    </row>
    <row r="18" spans="1:8" s="600" customFormat="1" ht="14.45" customHeight="1" x14ac:dyDescent="0.25">
      <c r="A18" s="1"/>
      <c r="C18" s="135"/>
      <c r="D18" s="135"/>
      <c r="E18" s="135"/>
      <c r="F18" s="135"/>
      <c r="G18" s="135"/>
    </row>
    <row r="19" spans="1:8" s="524" customFormat="1" ht="3" customHeight="1" x14ac:dyDescent="0.25">
      <c r="A19" s="15"/>
      <c r="B19" s="599"/>
      <c r="C19" s="599"/>
      <c r="D19" s="599"/>
      <c r="E19" s="599"/>
      <c r="F19" s="135"/>
      <c r="G19" s="135"/>
      <c r="H19" s="15"/>
    </row>
    <row r="20" spans="1:8" s="2" customFormat="1" ht="45.95" customHeight="1" thickBot="1" x14ac:dyDescent="0.3">
      <c r="A20" s="15"/>
      <c r="B20" s="759" t="s">
        <v>186</v>
      </c>
      <c r="C20" s="286" t="s">
        <v>36</v>
      </c>
      <c r="D20" s="286" t="s">
        <v>41</v>
      </c>
      <c r="E20" s="286" t="s">
        <v>56</v>
      </c>
      <c r="F20" s="135"/>
      <c r="G20" s="135"/>
    </row>
    <row r="21" spans="1:8" s="2" customFormat="1" ht="20.45" customHeight="1" x14ac:dyDescent="0.25">
      <c r="A21" s="15"/>
      <c r="B21" s="294" t="s">
        <v>53</v>
      </c>
      <c r="C21" s="760">
        <v>2.1540213395477399</v>
      </c>
      <c r="D21" s="760">
        <v>1.9740548190423939</v>
      </c>
      <c r="E21" s="779">
        <v>2.1826056544791599</v>
      </c>
      <c r="F21" s="135"/>
      <c r="G21" s="135"/>
    </row>
    <row r="22" spans="1:8" s="2" customFormat="1" ht="20.45" customHeight="1" x14ac:dyDescent="0.25">
      <c r="A22" s="15"/>
      <c r="B22" s="294" t="s">
        <v>396</v>
      </c>
      <c r="C22" s="760">
        <v>2.0259114806559677</v>
      </c>
      <c r="D22" s="760">
        <v>2.0318628218452783</v>
      </c>
      <c r="E22" s="779">
        <v>2.03050481658051</v>
      </c>
      <c r="F22" s="135"/>
      <c r="G22" s="135"/>
    </row>
    <row r="23" spans="1:8" s="2" customFormat="1" ht="20.45" customHeight="1" x14ac:dyDescent="0.25">
      <c r="A23" s="15"/>
      <c r="B23" s="294" t="s">
        <v>47</v>
      </c>
      <c r="C23" s="760">
        <v>1.44</v>
      </c>
      <c r="D23" s="760">
        <v>1.44</v>
      </c>
      <c r="E23" s="779">
        <v>1.4603999999999999</v>
      </c>
      <c r="F23" s="135"/>
      <c r="G23" s="135"/>
    </row>
    <row r="24" spans="1:8" s="2" customFormat="1" ht="20.45" customHeight="1" x14ac:dyDescent="0.25">
      <c r="A24" s="15"/>
      <c r="B24" s="294" t="s">
        <v>48</v>
      </c>
      <c r="C24" s="760">
        <v>0.89083890472661498</v>
      </c>
      <c r="D24" s="760">
        <v>0.89783142332640675</v>
      </c>
      <c r="E24" s="779">
        <v>0.86725156620172372</v>
      </c>
      <c r="F24" s="135"/>
      <c r="G24" s="135"/>
    </row>
    <row r="25" spans="1:8" ht="15" x14ac:dyDescent="0.25">
      <c r="E25" s="135"/>
      <c r="F25" s="135"/>
    </row>
    <row r="27" spans="1:8" ht="23.25" x14ac:dyDescent="0.35">
      <c r="B27" s="260" t="s">
        <v>397</v>
      </c>
    </row>
    <row r="28" spans="1:8" s="600" customFormat="1" ht="14.45" customHeight="1" x14ac:dyDescent="0.25">
      <c r="A28" s="1"/>
      <c r="C28" s="135"/>
      <c r="D28" s="135"/>
      <c r="E28" s="135"/>
      <c r="F28" s="135"/>
      <c r="G28" s="135"/>
    </row>
    <row r="29" spans="1:8" s="524" customFormat="1" ht="3" customHeight="1" x14ac:dyDescent="0.25">
      <c r="A29" s="15"/>
      <c r="B29" s="599"/>
      <c r="C29" s="599"/>
      <c r="D29" s="599"/>
      <c r="E29" s="599"/>
      <c r="F29" s="135"/>
      <c r="G29" s="135"/>
      <c r="H29" s="15"/>
    </row>
    <row r="30" spans="1:8" s="2" customFormat="1" ht="45.95" customHeight="1" thickBot="1" x14ac:dyDescent="0.3">
      <c r="A30" s="15"/>
      <c r="B30" s="759" t="s">
        <v>390</v>
      </c>
      <c r="C30" s="286" t="s">
        <v>36</v>
      </c>
      <c r="D30" s="286" t="s">
        <v>41</v>
      </c>
      <c r="E30" s="286" t="s">
        <v>56</v>
      </c>
      <c r="F30" s="135"/>
      <c r="G30" s="135"/>
    </row>
    <row r="31" spans="1:8" s="2" customFormat="1" ht="20.45" customHeight="1" x14ac:dyDescent="0.25">
      <c r="A31" s="15"/>
      <c r="B31" s="294" t="s">
        <v>398</v>
      </c>
      <c r="C31" s="851">
        <v>101.38365085884901</v>
      </c>
      <c r="D31" s="851">
        <v>107.48257586207579</v>
      </c>
      <c r="E31" s="762">
        <v>106.81335972865101</v>
      </c>
      <c r="F31" s="135"/>
      <c r="G31" s="135"/>
    </row>
    <row r="32" spans="1:8" s="2" customFormat="1" ht="20.45" customHeight="1" x14ac:dyDescent="0.25">
      <c r="A32" s="15"/>
      <c r="B32" s="294" t="s">
        <v>399</v>
      </c>
      <c r="C32" s="851">
        <v>58.820132871035035</v>
      </c>
      <c r="D32" s="851">
        <v>49.53915424891666</v>
      </c>
      <c r="E32" s="762">
        <v>60.607154911939197</v>
      </c>
      <c r="F32" s="135"/>
      <c r="G32" s="135"/>
    </row>
    <row r="33" spans="1:8" s="2" customFormat="1" ht="20.45" customHeight="1" x14ac:dyDescent="0.3">
      <c r="A33" s="15"/>
      <c r="B33" s="174" t="s">
        <v>397</v>
      </c>
      <c r="C33" s="792">
        <v>160.20378372988404</v>
      </c>
      <c r="D33" s="792">
        <v>157.02173011099245</v>
      </c>
      <c r="E33" s="792">
        <v>167.42051464059</v>
      </c>
      <c r="F33" s="135"/>
      <c r="G33" s="135"/>
    </row>
    <row r="36" spans="1:8" ht="23.25" x14ac:dyDescent="0.35">
      <c r="B36" s="260" t="s">
        <v>400</v>
      </c>
    </row>
    <row r="37" spans="1:8" s="600" customFormat="1" ht="14.45" customHeight="1" x14ac:dyDescent="0.25">
      <c r="A37" s="1"/>
      <c r="C37" s="135"/>
      <c r="D37" s="135"/>
      <c r="E37" s="135"/>
      <c r="F37" s="135"/>
      <c r="G37" s="135"/>
    </row>
    <row r="38" spans="1:8" s="524" customFormat="1" ht="3" customHeight="1" x14ac:dyDescent="0.25">
      <c r="A38" s="15"/>
      <c r="B38" s="599"/>
      <c r="C38" s="599"/>
      <c r="D38" s="599"/>
      <c r="E38" s="599"/>
      <c r="F38" s="135"/>
      <c r="G38" s="135"/>
      <c r="H38" s="15"/>
    </row>
    <row r="39" spans="1:8" s="2" customFormat="1" ht="45.95" customHeight="1" thickBot="1" x14ac:dyDescent="0.3">
      <c r="A39" s="15"/>
      <c r="B39" s="759" t="s">
        <v>390</v>
      </c>
      <c r="C39" s="286" t="s">
        <v>36</v>
      </c>
      <c r="D39" s="286" t="s">
        <v>41</v>
      </c>
      <c r="E39" s="286" t="s">
        <v>56</v>
      </c>
      <c r="F39" s="135"/>
      <c r="G39" s="135"/>
    </row>
    <row r="40" spans="1:8" s="2" customFormat="1" ht="20.45" customHeight="1" x14ac:dyDescent="0.25">
      <c r="A40" s="15"/>
      <c r="B40" s="294" t="s">
        <v>401</v>
      </c>
      <c r="C40" s="852">
        <v>385.50673937712986</v>
      </c>
      <c r="D40" s="852">
        <v>382.98896323477987</v>
      </c>
      <c r="E40" s="762">
        <v>404.41394263671003</v>
      </c>
      <c r="F40" s="135"/>
      <c r="G40" s="135"/>
    </row>
    <row r="41" spans="1:8" s="2" customFormat="1" ht="20.45" customHeight="1" x14ac:dyDescent="0.25">
      <c r="A41" s="15"/>
      <c r="B41" s="294" t="s">
        <v>402</v>
      </c>
      <c r="C41" s="852">
        <v>56.22745107908657</v>
      </c>
      <c r="D41" s="852">
        <v>56.367536567395639</v>
      </c>
      <c r="E41" s="762">
        <v>54.900860362273598</v>
      </c>
      <c r="F41" s="135"/>
      <c r="G41" s="135"/>
    </row>
    <row r="42" spans="1:8" s="2" customFormat="1" ht="20.45" customHeight="1" x14ac:dyDescent="0.25">
      <c r="A42" s="15"/>
      <c r="B42" s="294" t="s">
        <v>403</v>
      </c>
      <c r="C42" s="985">
        <v>-23.301070036933488</v>
      </c>
      <c r="D42" s="985">
        <v>-35.478169911190292</v>
      </c>
      <c r="E42" s="986">
        <v>-46.034211563698591</v>
      </c>
      <c r="F42" s="135"/>
      <c r="G42" s="135"/>
    </row>
    <row r="43" spans="1:8" s="2" customFormat="1" ht="20.45" customHeight="1" x14ac:dyDescent="0.3">
      <c r="A43" s="15"/>
      <c r="B43" s="174" t="s">
        <v>404</v>
      </c>
      <c r="C43" s="761">
        <v>418.43312041928294</v>
      </c>
      <c r="D43" s="761">
        <v>403.87832989098524</v>
      </c>
      <c r="E43" s="761">
        <v>413.28059143528498</v>
      </c>
      <c r="F43" s="135"/>
      <c r="G43" s="135"/>
    </row>
    <row r="46" spans="1:8" ht="23.25" x14ac:dyDescent="0.35">
      <c r="B46" s="260" t="s">
        <v>405</v>
      </c>
    </row>
    <row r="47" spans="1:8" s="600" customFormat="1" ht="14.45" customHeight="1" x14ac:dyDescent="0.25">
      <c r="A47" s="1"/>
      <c r="C47" s="135"/>
      <c r="D47" s="135"/>
      <c r="E47" s="135"/>
      <c r="F47" s="15"/>
      <c r="G47" s="135"/>
    </row>
    <row r="48" spans="1:8" s="524" customFormat="1" ht="3" customHeight="1" x14ac:dyDescent="0.25">
      <c r="A48" s="15"/>
      <c r="B48" s="599"/>
      <c r="C48" s="599"/>
      <c r="D48" s="599"/>
      <c r="E48" s="135"/>
      <c r="F48" s="15"/>
      <c r="G48" s="135"/>
      <c r="H48" s="15"/>
    </row>
    <row r="49" spans="1:7" s="2" customFormat="1" ht="45.95" customHeight="1" thickBot="1" x14ac:dyDescent="0.3">
      <c r="A49" s="15"/>
      <c r="B49" s="759" t="s">
        <v>25</v>
      </c>
      <c r="C49" s="286"/>
      <c r="D49" s="286" t="s">
        <v>56</v>
      </c>
      <c r="E49" s="135"/>
      <c r="F49" s="15"/>
      <c r="G49" s="135"/>
    </row>
    <row r="50" spans="1:7" s="2" customFormat="1" ht="20.45" customHeight="1" x14ac:dyDescent="0.25">
      <c r="A50" s="757"/>
      <c r="B50" s="763" t="s">
        <v>406</v>
      </c>
      <c r="C50" s="767" t="s">
        <v>49</v>
      </c>
      <c r="D50" s="766">
        <v>55674.447098999997</v>
      </c>
      <c r="E50" s="135"/>
      <c r="F50" s="15"/>
      <c r="G50" s="135"/>
    </row>
    <row r="51" spans="1:7" s="2" customFormat="1" ht="40.5" customHeight="1" x14ac:dyDescent="0.25">
      <c r="A51" s="757"/>
      <c r="B51" s="763" t="s">
        <v>407</v>
      </c>
      <c r="C51" s="767" t="s">
        <v>50</v>
      </c>
      <c r="D51" s="766">
        <v>103653.14144845</v>
      </c>
      <c r="E51" s="135"/>
      <c r="F51" s="15"/>
      <c r="G51" s="135"/>
    </row>
    <row r="52" spans="1:7" s="2" customFormat="1" ht="20.45" customHeight="1" x14ac:dyDescent="0.25">
      <c r="A52" s="15"/>
      <c r="B52" s="294" t="s">
        <v>408</v>
      </c>
      <c r="C52" s="768" t="s">
        <v>51</v>
      </c>
      <c r="D52" s="764">
        <v>1.8617722644669386</v>
      </c>
      <c r="E52" s="135"/>
      <c r="F52" s="15"/>
      <c r="G52" s="135"/>
    </row>
    <row r="53" spans="1:7" s="2" customFormat="1" ht="20.45" customHeight="1" x14ac:dyDescent="0.25">
      <c r="A53" s="15"/>
      <c r="B53" s="294" t="s">
        <v>409</v>
      </c>
      <c r="C53" s="768" t="s">
        <v>52</v>
      </c>
      <c r="D53" s="764">
        <v>0.86177226446693855</v>
      </c>
      <c r="E53" s="135"/>
      <c r="F53" s="15"/>
      <c r="G53" s="135"/>
    </row>
    <row r="54" spans="1:7" s="2" customFormat="1" ht="20.45" customHeight="1" x14ac:dyDescent="0.3">
      <c r="A54" s="15"/>
      <c r="B54" s="174" t="s">
        <v>410</v>
      </c>
      <c r="C54" s="769"/>
      <c r="D54" s="765">
        <v>43042.83047095238</v>
      </c>
      <c r="E54" s="135"/>
      <c r="F54" s="15"/>
      <c r="G54" s="135"/>
    </row>
    <row r="58" spans="1:7" ht="15" x14ac:dyDescent="0.25">
      <c r="B58" s="370" t="s">
        <v>30</v>
      </c>
      <c r="C58" s="371">
        <f>+C13-SUM(C8:C12)</f>
        <v>0</v>
      </c>
      <c r="D58" s="371">
        <f>+D13-SUM(D8:D12)</f>
        <v>0</v>
      </c>
      <c r="E58" s="371">
        <f t="shared" ref="E58:F58" si="0">+E13-SUM(E8:E12)</f>
        <v>0</v>
      </c>
      <c r="F58" s="371">
        <f t="shared" si="0"/>
        <v>0</v>
      </c>
      <c r="G58" s="371">
        <f>+G13-SUM(G8:G12)</f>
        <v>0</v>
      </c>
    </row>
    <row r="59" spans="1:7" ht="15" x14ac:dyDescent="0.25">
      <c r="B59" s="370" t="s">
        <v>31</v>
      </c>
      <c r="C59" s="371">
        <f>+C33-SUM(C31:C32)</f>
        <v>0</v>
      </c>
      <c r="D59" s="371">
        <f>+D33-SUM(D31:D32)</f>
        <v>0</v>
      </c>
      <c r="E59" s="757"/>
      <c r="F59" s="757"/>
      <c r="G59" s="757"/>
    </row>
    <row r="60" spans="1:7" ht="15" x14ac:dyDescent="0.25">
      <c r="B60" s="370" t="s">
        <v>32</v>
      </c>
      <c r="C60" s="371">
        <f>+C43-SUM(C40:C42)</f>
        <v>0</v>
      </c>
      <c r="D60" s="371">
        <f t="shared" ref="D60" si="1">+D43-SUM(D40:D42)</f>
        <v>0</v>
      </c>
      <c r="E60" s="757"/>
      <c r="F60" s="757"/>
      <c r="G60" s="757"/>
    </row>
    <row r="61" spans="1:7" x14ac:dyDescent="0.2">
      <c r="B61" s="757"/>
      <c r="C61" s="757"/>
      <c r="D61" s="757"/>
      <c r="E61" s="757"/>
      <c r="F61" s="757"/>
      <c r="G61" s="757"/>
    </row>
  </sheetData>
  <phoneticPr fontId="94" type="noConversion"/>
  <pageMargins left="0.70866141732283472" right="0.70866141732283472" top="0.74803149606299213" bottom="0.74803149606299213" header="0.31496062992125984" footer="0.31496062992125984"/>
  <pageSetup paperSize="9" scale="86" orientation="landscape" r:id="rId1"/>
  <colBreaks count="1" manualBreakCount="1">
    <brk id="9" max="1048575" man="1"/>
  </colBreaks>
  <ignoredErrors>
    <ignoredError sqref="D59:E59 C62:E64 C61:D61" formula="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37F90-ECDB-46E6-A7FA-D1F06C0B18DC}">
  <sheetPr codeName="Hoja26">
    <tabColor theme="8" tint="0.59999389629810485"/>
    <pageSetUpPr fitToPage="1"/>
  </sheetPr>
  <dimension ref="A1:G26"/>
  <sheetViews>
    <sheetView showGridLines="0" zoomScale="60" zoomScaleNormal="60" workbookViewId="0">
      <selection activeCell="B1" sqref="B1"/>
    </sheetView>
  </sheetViews>
  <sheetFormatPr baseColWidth="10" defaultColWidth="14.85546875" defaultRowHeight="15" x14ac:dyDescent="0.2"/>
  <cols>
    <col min="1" max="1" width="2.5703125" style="15" customWidth="1"/>
    <col min="2" max="2" width="115.5703125" style="2" customWidth="1"/>
    <col min="3" max="4" width="17.5703125" style="130" customWidth="1"/>
    <col min="5" max="6" width="17.5703125" style="134" customWidth="1"/>
    <col min="7" max="16384" width="14.85546875" style="2"/>
  </cols>
  <sheetData>
    <row r="1" spans="1:7" s="6" customFormat="1" ht="49.5" customHeight="1" x14ac:dyDescent="0.35">
      <c r="C1" s="129"/>
      <c r="D1" s="129"/>
      <c r="E1" s="129"/>
      <c r="F1" s="129"/>
    </row>
    <row r="2" spans="1:7" s="60" customFormat="1" ht="56.1" customHeight="1" x14ac:dyDescent="0.5">
      <c r="B2" s="363" t="s">
        <v>411</v>
      </c>
    </row>
    <row r="3" spans="1:7" s="600" customFormat="1" ht="14.45" customHeight="1" x14ac:dyDescent="0.25">
      <c r="A3" s="1"/>
      <c r="C3" s="135"/>
      <c r="D3" s="135"/>
      <c r="E3" s="135"/>
      <c r="F3" s="135"/>
    </row>
    <row r="4" spans="1:7" s="524" customFormat="1" ht="3" customHeight="1" x14ac:dyDescent="0.25">
      <c r="A4" s="15"/>
      <c r="B4" s="599"/>
      <c r="C4" s="599"/>
      <c r="D4" s="599"/>
      <c r="E4" s="599"/>
      <c r="F4" s="599"/>
      <c r="G4" s="15"/>
    </row>
    <row r="5" spans="1:7" ht="45.95" customHeight="1" thickBot="1" x14ac:dyDescent="0.35">
      <c r="B5" s="169" t="s">
        <v>478</v>
      </c>
      <c r="C5" s="286" t="s">
        <v>412</v>
      </c>
      <c r="D5" s="286" t="s">
        <v>10</v>
      </c>
      <c r="E5" s="286" t="s">
        <v>413</v>
      </c>
      <c r="F5" s="287" t="s">
        <v>414</v>
      </c>
    </row>
    <row r="6" spans="1:7" ht="18.600000000000001" customHeight="1" x14ac:dyDescent="0.3">
      <c r="B6" s="288" t="s">
        <v>110</v>
      </c>
      <c r="C6" s="311">
        <v>5060.0731035258732</v>
      </c>
      <c r="D6" s="311">
        <v>486.06831327327711</v>
      </c>
      <c r="E6" s="311">
        <v>26.33591990935988</v>
      </c>
      <c r="F6" s="312">
        <f t="shared" ref="F6:F24" si="0">SUM(C6:E6)</f>
        <v>5572.4773367085108</v>
      </c>
    </row>
    <row r="7" spans="1:7" ht="18.600000000000001" customHeight="1" x14ac:dyDescent="0.3">
      <c r="B7" s="39" t="s">
        <v>415</v>
      </c>
      <c r="C7" s="309">
        <v>106.78212687059896</v>
      </c>
      <c r="D7" s="309">
        <v>18.807346925499999</v>
      </c>
      <c r="E7" s="309">
        <v>93.912149775007165</v>
      </c>
      <c r="F7" s="310">
        <f t="shared" si="0"/>
        <v>219.50162357110611</v>
      </c>
    </row>
    <row r="8" spans="1:7" ht="18.600000000000001" customHeight="1" x14ac:dyDescent="0.3">
      <c r="B8" s="39" t="s">
        <v>161</v>
      </c>
      <c r="C8" s="131">
        <v>1686.9805837000001</v>
      </c>
      <c r="D8" s="131">
        <v>167.93194528999999</v>
      </c>
      <c r="E8" s="457">
        <v>0</v>
      </c>
      <c r="F8" s="132">
        <f t="shared" si="0"/>
        <v>1854.9125289900001</v>
      </c>
    </row>
    <row r="9" spans="1:7" ht="18.600000000000001" customHeight="1" x14ac:dyDescent="0.3">
      <c r="B9" s="39" t="s">
        <v>162</v>
      </c>
      <c r="C9" s="131">
        <v>120.02552650447601</v>
      </c>
      <c r="D9" s="131">
        <v>17.244178219999995</v>
      </c>
      <c r="E9" s="131">
        <v>-0.30499999999999972</v>
      </c>
      <c r="F9" s="132">
        <f t="shared" si="0"/>
        <v>136.96470472447601</v>
      </c>
    </row>
    <row r="10" spans="1:7" ht="18.600000000000001" customHeight="1" x14ac:dyDescent="0.3">
      <c r="B10" s="39" t="s">
        <v>163</v>
      </c>
      <c r="C10" s="131">
        <v>594.12465067999995</v>
      </c>
      <c r="D10" s="457">
        <v>0</v>
      </c>
      <c r="E10" s="457">
        <v>0</v>
      </c>
      <c r="F10" s="132">
        <f t="shared" si="0"/>
        <v>594.12465067999995</v>
      </c>
    </row>
    <row r="11" spans="1:7" ht="18.600000000000001" customHeight="1" x14ac:dyDescent="0.3">
      <c r="B11" s="284" t="s">
        <v>164</v>
      </c>
      <c r="C11" s="313">
        <v>-651.11420344035594</v>
      </c>
      <c r="D11" s="313">
        <v>-22.0552128</v>
      </c>
      <c r="E11" s="1026">
        <v>-3.7789999999999999</v>
      </c>
      <c r="F11" s="314">
        <f t="shared" si="0"/>
        <v>-676.94841624035598</v>
      </c>
    </row>
    <row r="12" spans="1:7" ht="18.600000000000001" customHeight="1" x14ac:dyDescent="0.3">
      <c r="B12" s="315" t="s">
        <v>112</v>
      </c>
      <c r="C12" s="311">
        <v>6916.8717878405923</v>
      </c>
      <c r="D12" s="311">
        <v>667.99657090877713</v>
      </c>
      <c r="E12" s="311">
        <v>116.16406968436705</v>
      </c>
      <c r="F12" s="312">
        <f t="shared" si="0"/>
        <v>7701.0324284337366</v>
      </c>
    </row>
    <row r="13" spans="1:7" ht="18.600000000000001" customHeight="1" x14ac:dyDescent="0.3">
      <c r="B13" s="39" t="s">
        <v>113</v>
      </c>
      <c r="C13" s="131">
        <v>-2739.4138860824701</v>
      </c>
      <c r="D13" s="131">
        <v>-256.28369426999996</v>
      </c>
      <c r="E13" s="131">
        <v>-32.700000000000003</v>
      </c>
      <c r="F13" s="132">
        <f t="shared" si="0"/>
        <v>-3028.39758035247</v>
      </c>
    </row>
    <row r="14" spans="1:7" ht="18.600000000000001" customHeight="1" x14ac:dyDescent="0.3">
      <c r="B14" s="284" t="s">
        <v>165</v>
      </c>
      <c r="C14" s="458">
        <v>0</v>
      </c>
      <c r="D14" s="458">
        <v>0</v>
      </c>
      <c r="E14" s="458">
        <v>0</v>
      </c>
      <c r="F14" s="814">
        <f t="shared" si="0"/>
        <v>0</v>
      </c>
    </row>
    <row r="15" spans="1:7" s="3" customFormat="1" ht="18.600000000000001" customHeight="1" x14ac:dyDescent="0.3">
      <c r="A15" s="15"/>
      <c r="B15" s="315" t="s">
        <v>114</v>
      </c>
      <c r="C15" s="311">
        <v>4177.4579017581227</v>
      </c>
      <c r="D15" s="311">
        <v>411.71287663877717</v>
      </c>
      <c r="E15" s="311">
        <v>83.464069684367061</v>
      </c>
      <c r="F15" s="312">
        <f t="shared" si="0"/>
        <v>4672.6348480812667</v>
      </c>
    </row>
    <row r="16" spans="1:7" s="3" customFormat="1" ht="18.600000000000001" customHeight="1" x14ac:dyDescent="0.3">
      <c r="A16" s="15"/>
      <c r="B16" s="315" t="s">
        <v>115</v>
      </c>
      <c r="C16" s="311">
        <v>4177.4579017581227</v>
      </c>
      <c r="D16" s="311">
        <v>411.71287663877717</v>
      </c>
      <c r="E16" s="311">
        <v>83.464069684367061</v>
      </c>
      <c r="F16" s="312">
        <f t="shared" si="0"/>
        <v>4672.6348480812667</v>
      </c>
    </row>
    <row r="17" spans="1:6" s="3" customFormat="1" ht="18.600000000000001" customHeight="1" x14ac:dyDescent="0.3">
      <c r="A17" s="15"/>
      <c r="B17" s="39" t="s">
        <v>166</v>
      </c>
      <c r="C17" s="131">
        <v>-482.12872101000005</v>
      </c>
      <c r="D17" s="131">
        <v>-4.4357297199999994</v>
      </c>
      <c r="E17" s="457">
        <v>0</v>
      </c>
      <c r="F17" s="132">
        <f t="shared" si="0"/>
        <v>-486.56445073000003</v>
      </c>
    </row>
    <row r="18" spans="1:6" s="3" customFormat="1" ht="18.600000000000001" customHeight="1" x14ac:dyDescent="0.3">
      <c r="A18" s="15"/>
      <c r="B18" s="39" t="s">
        <v>167</v>
      </c>
      <c r="C18" s="131">
        <v>-175.84410426999992</v>
      </c>
      <c r="D18" s="131">
        <v>-18.373444890000002</v>
      </c>
      <c r="E18" s="457">
        <v>0</v>
      </c>
      <c r="F18" s="132">
        <f t="shared" si="0"/>
        <v>-194.21754915999992</v>
      </c>
    </row>
    <row r="19" spans="1:6" s="3" customFormat="1" ht="18.600000000000001" customHeight="1" x14ac:dyDescent="0.3">
      <c r="A19" s="15"/>
      <c r="B19" s="284" t="s">
        <v>168</v>
      </c>
      <c r="C19" s="313">
        <v>-53.436074902478602</v>
      </c>
      <c r="D19" s="313">
        <v>1.7566312400000001</v>
      </c>
      <c r="E19" s="313">
        <v>-0.82099999999999995</v>
      </c>
      <c r="F19" s="314">
        <f t="shared" si="0"/>
        <v>-52.500443662478602</v>
      </c>
    </row>
    <row r="20" spans="1:6" s="3" customFormat="1" ht="18.600000000000001" customHeight="1" x14ac:dyDescent="0.3">
      <c r="A20" s="15"/>
      <c r="B20" s="315" t="s">
        <v>169</v>
      </c>
      <c r="C20" s="311">
        <v>3466.0490015756441</v>
      </c>
      <c r="D20" s="311">
        <v>390.66033326877709</v>
      </c>
      <c r="E20" s="311">
        <v>82.643069684367063</v>
      </c>
      <c r="F20" s="312">
        <f t="shared" si="0"/>
        <v>3939.3524045287886</v>
      </c>
    </row>
    <row r="21" spans="1:6" s="3" customFormat="1" ht="18.600000000000001" customHeight="1" x14ac:dyDescent="0.3">
      <c r="A21" s="15"/>
      <c r="B21" s="39" t="s">
        <v>170</v>
      </c>
      <c r="C21" s="131">
        <v>-1138.1201670786379</v>
      </c>
      <c r="D21" s="131">
        <v>-124.52990617436265</v>
      </c>
      <c r="E21" s="131">
        <v>0.24107099833071644</v>
      </c>
      <c r="F21" s="132">
        <f t="shared" si="0"/>
        <v>-1262.4090022546698</v>
      </c>
    </row>
    <row r="22" spans="1:6" s="3" customFormat="1" ht="18.600000000000001" customHeight="1" x14ac:dyDescent="0.3">
      <c r="A22" s="15"/>
      <c r="B22" s="174" t="s">
        <v>171</v>
      </c>
      <c r="C22" s="220">
        <v>2327.9288344970064</v>
      </c>
      <c r="D22" s="220">
        <v>266.13042709441447</v>
      </c>
      <c r="E22" s="220">
        <v>82.884140682697776</v>
      </c>
      <c r="F22" s="221">
        <f t="shared" si="0"/>
        <v>2676.9434022741189</v>
      </c>
    </row>
    <row r="23" spans="1:6" s="3" customFormat="1" ht="18.600000000000001" customHeight="1" x14ac:dyDescent="0.3">
      <c r="A23" s="15"/>
      <c r="B23" s="39" t="s">
        <v>172</v>
      </c>
      <c r="C23" s="131">
        <v>1.5502046757658903</v>
      </c>
      <c r="D23" s="457">
        <v>0</v>
      </c>
      <c r="E23" s="457">
        <v>0</v>
      </c>
      <c r="F23" s="132">
        <f t="shared" si="0"/>
        <v>1.5502046757658903</v>
      </c>
    </row>
    <row r="24" spans="1:6" ht="18.600000000000001" customHeight="1" x14ac:dyDescent="0.3">
      <c r="B24" s="174" t="s">
        <v>116</v>
      </c>
      <c r="C24" s="220">
        <v>2326.3786298212408</v>
      </c>
      <c r="D24" s="220">
        <v>266.13042709441447</v>
      </c>
      <c r="E24" s="220">
        <v>82.884140682697776</v>
      </c>
      <c r="F24" s="221">
        <f t="shared" si="0"/>
        <v>2675.3931975983533</v>
      </c>
    </row>
    <row r="25" spans="1:6" x14ac:dyDescent="0.2">
      <c r="B25" s="15"/>
      <c r="C25" s="133"/>
      <c r="D25" s="133"/>
      <c r="E25" s="133"/>
      <c r="F25" s="133"/>
    </row>
    <row r="26" spans="1:6" x14ac:dyDescent="0.2">
      <c r="B26" s="15"/>
      <c r="C26" s="133"/>
      <c r="D26" s="133"/>
      <c r="E26" s="133"/>
      <c r="F26" s="133"/>
    </row>
  </sheetData>
  <phoneticPr fontId="94" type="noConversion"/>
  <pageMargins left="0.70866141732283472" right="0.70866141732283472" top="0.74803149606299213" bottom="0.74803149606299213" header="0.31496062992125984" footer="0.31496062992125984"/>
  <pageSetup paperSize="9" scale="79" orientation="landscape" verticalDpi="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324A5-322B-4303-840E-62605D112BFB}">
  <sheetPr codeName="Hoja30">
    <tabColor theme="8" tint="0.59999389629810485"/>
    <pageSetUpPr fitToPage="1"/>
  </sheetPr>
  <dimension ref="A1:K59"/>
  <sheetViews>
    <sheetView showGridLines="0" zoomScale="60" zoomScaleNormal="60" workbookViewId="0">
      <selection activeCell="B1" sqref="B1"/>
    </sheetView>
  </sheetViews>
  <sheetFormatPr baseColWidth="10" defaultColWidth="14.85546875" defaultRowHeight="15" x14ac:dyDescent="0.2"/>
  <cols>
    <col min="1" max="1" width="2.5703125" style="15" customWidth="1"/>
    <col min="2" max="2" width="115.5703125" style="15" customWidth="1"/>
    <col min="3" max="5" width="17.5703125" style="15" customWidth="1"/>
    <col min="6" max="6" width="17.5703125" style="2" customWidth="1"/>
    <col min="7" max="9" width="17.5703125" style="15" customWidth="1"/>
    <col min="10" max="10" width="17.5703125" style="2" customWidth="1"/>
    <col min="11" max="11" width="9.7109375" style="2" bestFit="1" customWidth="1"/>
    <col min="12" max="16384" width="14.85546875" style="2"/>
  </cols>
  <sheetData>
    <row r="1" spans="1:11" s="6" customFormat="1" ht="49.5" customHeight="1" x14ac:dyDescent="0.35">
      <c r="C1" s="129"/>
      <c r="D1" s="129"/>
      <c r="E1" s="129"/>
      <c r="F1" s="129"/>
      <c r="G1" s="129" t="s">
        <v>5</v>
      </c>
      <c r="H1" s="129"/>
      <c r="I1" s="129"/>
      <c r="J1" s="129"/>
    </row>
    <row r="2" spans="1:11" s="60" customFormat="1" ht="56.1" customHeight="1" x14ac:dyDescent="0.5">
      <c r="B2" s="363" t="s">
        <v>416</v>
      </c>
    </row>
    <row r="3" spans="1:11" ht="14.45" customHeight="1" x14ac:dyDescent="0.25">
      <c r="A3" s="1"/>
      <c r="B3" s="524"/>
      <c r="C3" s="601"/>
      <c r="D3" s="601"/>
      <c r="E3" s="524"/>
      <c r="F3" s="524"/>
      <c r="G3" s="524"/>
      <c r="H3" s="524"/>
      <c r="I3" s="524"/>
    </row>
    <row r="4" spans="1:11" ht="2.4500000000000002" customHeight="1" x14ac:dyDescent="0.2">
      <c r="B4" s="224"/>
      <c r="C4" s="224"/>
      <c r="D4" s="224"/>
      <c r="E4" s="224"/>
      <c r="F4" s="224"/>
      <c r="G4" s="224"/>
      <c r="H4" s="224"/>
      <c r="I4" s="224"/>
      <c r="J4" s="224"/>
      <c r="K4" s="28"/>
    </row>
    <row r="5" spans="1:11" s="35" customFormat="1" ht="18" customHeight="1" x14ac:dyDescent="0.2">
      <c r="A5" s="15"/>
      <c r="B5" s="1084" t="s">
        <v>25</v>
      </c>
      <c r="C5" s="1053" t="s">
        <v>423</v>
      </c>
      <c r="D5" s="1053" t="s">
        <v>424</v>
      </c>
      <c r="E5" s="1053" t="s">
        <v>472</v>
      </c>
      <c r="F5" s="1033" t="s">
        <v>209</v>
      </c>
      <c r="G5" s="1033" t="s">
        <v>210</v>
      </c>
      <c r="H5" s="1033" t="s">
        <v>211</v>
      </c>
      <c r="I5" s="1033" t="s">
        <v>212</v>
      </c>
      <c r="J5" s="1033" t="s">
        <v>213</v>
      </c>
      <c r="K5" s="34"/>
    </row>
    <row r="6" spans="1:11" s="35" customFormat="1" ht="18" customHeight="1" thickBot="1" x14ac:dyDescent="0.25">
      <c r="A6" s="15"/>
      <c r="B6" s="1085"/>
      <c r="C6" s="1054"/>
      <c r="D6" s="1054"/>
      <c r="E6" s="1054"/>
      <c r="F6" s="1041"/>
      <c r="G6" s="1041"/>
      <c r="H6" s="1041"/>
      <c r="I6" s="1041"/>
      <c r="J6" s="1041"/>
      <c r="K6" s="34"/>
    </row>
    <row r="7" spans="1:11" s="35" customFormat="1" ht="18.600000000000001" customHeight="1" x14ac:dyDescent="0.2">
      <c r="A7" s="15"/>
      <c r="B7" s="264" t="s">
        <v>417</v>
      </c>
      <c r="C7" s="223"/>
      <c r="D7" s="223"/>
      <c r="E7" s="223"/>
      <c r="F7" s="223"/>
      <c r="G7" s="223"/>
      <c r="H7" s="223"/>
      <c r="I7" s="223"/>
      <c r="J7" s="223"/>
      <c r="K7" s="34"/>
    </row>
    <row r="8" spans="1:11" s="35" customFormat="1" ht="18.600000000000001" customHeight="1" x14ac:dyDescent="0.2">
      <c r="A8" s="15"/>
      <c r="B8" s="266" t="s">
        <v>110</v>
      </c>
      <c r="C8" s="352">
        <v>5060.0731035258732</v>
      </c>
      <c r="D8" s="316">
        <v>4185.0827157231452</v>
      </c>
      <c r="E8" s="317">
        <f>+((C8-D8)/D8)*100</f>
        <v>20.907361866837977</v>
      </c>
      <c r="F8" s="352">
        <v>2536.1313311682015</v>
      </c>
      <c r="G8" s="602">
        <v>2523.9417723576721</v>
      </c>
      <c r="H8" s="602">
        <v>2480.0227820790342</v>
      </c>
      <c r="I8" s="602">
        <v>2475.9532218933982</v>
      </c>
      <c r="J8" s="602">
        <v>2210.0119736407469</v>
      </c>
      <c r="K8" s="34"/>
    </row>
    <row r="9" spans="1:11" s="35" customFormat="1" ht="18.600000000000001" customHeight="1" x14ac:dyDescent="0.2">
      <c r="A9" s="15"/>
      <c r="B9" s="87" t="s">
        <v>415</v>
      </c>
      <c r="C9" s="353">
        <v>106.78212687059896</v>
      </c>
      <c r="D9" s="136">
        <v>152.71441722630766</v>
      </c>
      <c r="E9" s="137">
        <f t="shared" ref="E9:E26" si="0">+((C9-D9)/D9)*100</f>
        <v>-30.077245613059304</v>
      </c>
      <c r="F9" s="353">
        <v>56.253772807522893</v>
      </c>
      <c r="G9" s="603">
        <v>50.528354063076037</v>
      </c>
      <c r="H9" s="603">
        <v>45.690521256673875</v>
      </c>
      <c r="I9" s="603">
        <v>92.902537423491182</v>
      </c>
      <c r="J9" s="603">
        <v>59.172375457492009</v>
      </c>
      <c r="K9" s="34"/>
    </row>
    <row r="10" spans="1:11" s="35" customFormat="1" ht="18.600000000000001" customHeight="1" x14ac:dyDescent="0.2">
      <c r="A10" s="15"/>
      <c r="B10" s="87" t="s">
        <v>161</v>
      </c>
      <c r="C10" s="353">
        <v>1686.9805837000001</v>
      </c>
      <c r="D10" s="136">
        <v>1699.1226958903901</v>
      </c>
      <c r="E10" s="137">
        <f t="shared" si="0"/>
        <v>-0.71461067642482157</v>
      </c>
      <c r="F10" s="353">
        <v>859.19715400113307</v>
      </c>
      <c r="G10" s="603">
        <v>827.78342969886694</v>
      </c>
      <c r="H10" s="603">
        <v>843.78239050272009</v>
      </c>
      <c r="I10" s="603">
        <v>823.24627195861012</v>
      </c>
      <c r="J10" s="603">
        <v>834.80892040038907</v>
      </c>
      <c r="K10" s="34"/>
    </row>
    <row r="11" spans="1:11" s="35" customFormat="1" ht="18.600000000000001" customHeight="1" x14ac:dyDescent="0.2">
      <c r="A11" s="15"/>
      <c r="B11" s="87" t="s">
        <v>162</v>
      </c>
      <c r="C11" s="353">
        <v>120.02552650447601</v>
      </c>
      <c r="D11" s="136">
        <v>166.81904459679001</v>
      </c>
      <c r="E11" s="137">
        <f t="shared" si="0"/>
        <v>-28.050465224409049</v>
      </c>
      <c r="F11" s="353">
        <v>68.447025226257907</v>
      </c>
      <c r="G11" s="603">
        <v>51.578501278218106</v>
      </c>
      <c r="H11" s="603">
        <v>19.983884023480158</v>
      </c>
      <c r="I11" s="603">
        <v>65.95101220960882</v>
      </c>
      <c r="J11" s="603">
        <v>91.518082086789505</v>
      </c>
      <c r="K11" s="34"/>
    </row>
    <row r="12" spans="1:11" s="35" customFormat="1" ht="18.600000000000001" customHeight="1" x14ac:dyDescent="0.2">
      <c r="A12" s="15"/>
      <c r="B12" s="87" t="s">
        <v>163</v>
      </c>
      <c r="C12" s="353">
        <v>594.12465067999995</v>
      </c>
      <c r="D12" s="136">
        <v>500.58295020000003</v>
      </c>
      <c r="E12" s="137">
        <f t="shared" si="0"/>
        <v>18.686553435874476</v>
      </c>
      <c r="F12" s="353">
        <v>299.31316630999896</v>
      </c>
      <c r="G12" s="603">
        <v>294.81148437000098</v>
      </c>
      <c r="H12" s="603">
        <v>320.67322706000039</v>
      </c>
      <c r="I12" s="603">
        <v>296.9536861299996</v>
      </c>
      <c r="J12" s="603">
        <v>256.69486716999904</v>
      </c>
      <c r="K12" s="34"/>
    </row>
    <row r="13" spans="1:11" s="35" customFormat="1" ht="18.600000000000001" customHeight="1" x14ac:dyDescent="0.2">
      <c r="A13" s="15"/>
      <c r="B13" s="318" t="s">
        <v>164</v>
      </c>
      <c r="C13" s="354">
        <v>-651.11420344035594</v>
      </c>
      <c r="D13" s="319">
        <v>-683.52959592663706</v>
      </c>
      <c r="E13" s="320">
        <f t="shared" si="0"/>
        <v>-4.7423539052960404</v>
      </c>
      <c r="F13" s="354">
        <v>-66.785532309531916</v>
      </c>
      <c r="G13" s="604">
        <v>-584.32867113082409</v>
      </c>
      <c r="H13" s="604">
        <v>-480.68679234413003</v>
      </c>
      <c r="I13" s="604">
        <v>-90.200662920125026</v>
      </c>
      <c r="J13" s="604">
        <v>-218.63035258717974</v>
      </c>
      <c r="K13" s="34"/>
    </row>
    <row r="14" spans="1:11" s="35" customFormat="1" ht="18.600000000000001" customHeight="1" x14ac:dyDescent="0.2">
      <c r="A14" s="15"/>
      <c r="B14" s="266" t="s">
        <v>112</v>
      </c>
      <c r="C14" s="352">
        <v>6916.8717878405923</v>
      </c>
      <c r="D14" s="316">
        <v>6020.792227709996</v>
      </c>
      <c r="E14" s="317">
        <f t="shared" si="0"/>
        <v>14.883083923848</v>
      </c>
      <c r="F14" s="352">
        <v>3752.5569172035825</v>
      </c>
      <c r="G14" s="602">
        <v>3164.3148706370102</v>
      </c>
      <c r="H14" s="602">
        <v>3229.4660125777787</v>
      </c>
      <c r="I14" s="602">
        <v>3664.8060666949823</v>
      </c>
      <c r="J14" s="602">
        <v>3233.5758661682366</v>
      </c>
      <c r="K14" s="34"/>
    </row>
    <row r="15" spans="1:11" s="35" customFormat="1" ht="18.600000000000001" customHeight="1" x14ac:dyDescent="0.2">
      <c r="A15" s="15"/>
      <c r="B15" s="87" t="s">
        <v>113</v>
      </c>
      <c r="C15" s="353">
        <v>-2739.4138860824701</v>
      </c>
      <c r="D15" s="136">
        <v>-2609.2984195827639</v>
      </c>
      <c r="E15" s="137">
        <f t="shared" si="0"/>
        <v>4.9866073394744959</v>
      </c>
      <c r="F15" s="353">
        <v>-1377.4322035780699</v>
      </c>
      <c r="G15" s="603">
        <v>-1361.9816825044002</v>
      </c>
      <c r="H15" s="603">
        <v>-1313.3663448948141</v>
      </c>
      <c r="I15" s="603">
        <v>-1326.6428236719137</v>
      </c>
      <c r="J15" s="603">
        <v>-1311.597239403123</v>
      </c>
      <c r="K15" s="34"/>
    </row>
    <row r="16" spans="1:11" s="35" customFormat="1" ht="18.600000000000001" customHeight="1" x14ac:dyDescent="0.2">
      <c r="A16" s="15"/>
      <c r="B16" s="318" t="s">
        <v>165</v>
      </c>
      <c r="C16" s="780">
        <v>0</v>
      </c>
      <c r="D16" s="319">
        <v>-5.3199999999999994</v>
      </c>
      <c r="E16" s="449">
        <f t="shared" si="0"/>
        <v>-100</v>
      </c>
      <c r="F16" s="780">
        <v>0</v>
      </c>
      <c r="G16" s="815">
        <v>0</v>
      </c>
      <c r="H16" s="815">
        <v>0</v>
      </c>
      <c r="I16" s="605">
        <v>-3.76</v>
      </c>
      <c r="J16" s="605">
        <v>-2.88</v>
      </c>
      <c r="K16" s="34"/>
    </row>
    <row r="17" spans="1:11" s="35" customFormat="1" ht="18.600000000000001" customHeight="1" x14ac:dyDescent="0.2">
      <c r="A17" s="15"/>
      <c r="B17" s="266" t="s">
        <v>114</v>
      </c>
      <c r="C17" s="352">
        <v>4177.4579017581227</v>
      </c>
      <c r="D17" s="316">
        <v>3406.173808127232</v>
      </c>
      <c r="E17" s="317">
        <f t="shared" si="0"/>
        <v>22.64370924908717</v>
      </c>
      <c r="F17" s="352">
        <v>2375.1247136255124</v>
      </c>
      <c r="G17" s="602">
        <v>1802.3331881326098</v>
      </c>
      <c r="H17" s="602">
        <v>1916.0996676829641</v>
      </c>
      <c r="I17" s="602">
        <v>2334.4032430230691</v>
      </c>
      <c r="J17" s="602">
        <v>1919.0986267651135</v>
      </c>
      <c r="K17" s="34"/>
    </row>
    <row r="18" spans="1:11" s="35" customFormat="1" ht="18.600000000000001" customHeight="1" x14ac:dyDescent="0.2">
      <c r="A18" s="15"/>
      <c r="B18" s="266" t="s">
        <v>115</v>
      </c>
      <c r="C18" s="352">
        <v>4177.4579017581227</v>
      </c>
      <c r="D18" s="316">
        <v>3411.4938081272326</v>
      </c>
      <c r="E18" s="317">
        <f t="shared" si="0"/>
        <v>22.452454458692756</v>
      </c>
      <c r="F18" s="352">
        <v>2375.1247136255124</v>
      </c>
      <c r="G18" s="602">
        <v>1802.3331881326098</v>
      </c>
      <c r="H18" s="602">
        <v>1916.0996676829641</v>
      </c>
      <c r="I18" s="602">
        <v>2338.1632430230688</v>
      </c>
      <c r="J18" s="602">
        <v>1921.9786267651136</v>
      </c>
      <c r="K18" s="34"/>
    </row>
    <row r="19" spans="1:11" s="35" customFormat="1" ht="18.600000000000001" customHeight="1" x14ac:dyDescent="0.2">
      <c r="A19" s="15"/>
      <c r="B19" s="87" t="s">
        <v>166</v>
      </c>
      <c r="C19" s="353">
        <v>-482.12872101000005</v>
      </c>
      <c r="D19" s="136">
        <v>-419.19012012999997</v>
      </c>
      <c r="E19" s="137">
        <f t="shared" si="0"/>
        <v>15.014333081247585</v>
      </c>
      <c r="F19" s="353">
        <v>-233.61785137000001</v>
      </c>
      <c r="G19" s="603">
        <v>-248.51086964000001</v>
      </c>
      <c r="H19" s="603">
        <v>-353.72707477000006</v>
      </c>
      <c r="I19" s="603">
        <v>-273.51374848</v>
      </c>
      <c r="J19" s="603">
        <v>-186.22696693999993</v>
      </c>
      <c r="K19" s="34"/>
    </row>
    <row r="20" spans="1:11" s="35" customFormat="1" ht="18.600000000000001" customHeight="1" x14ac:dyDescent="0.2">
      <c r="A20" s="15"/>
      <c r="B20" s="87" t="s">
        <v>167</v>
      </c>
      <c r="C20" s="353">
        <v>-175.84410426999992</v>
      </c>
      <c r="D20" s="136">
        <v>-97.900260140006722</v>
      </c>
      <c r="E20" s="987">
        <f t="shared" si="0"/>
        <v>79.615563859101144</v>
      </c>
      <c r="F20" s="353">
        <v>-86.319628409999936</v>
      </c>
      <c r="G20" s="603">
        <v>-89.524475859999995</v>
      </c>
      <c r="H20" s="603">
        <v>-39.503864209998923</v>
      </c>
      <c r="I20" s="603">
        <v>-76.471746539955177</v>
      </c>
      <c r="J20" s="603">
        <v>-73.784671390007617</v>
      </c>
      <c r="K20" s="34"/>
    </row>
    <row r="21" spans="1:11" s="35" customFormat="1" ht="18.600000000000001" customHeight="1" x14ac:dyDescent="0.2">
      <c r="A21" s="15"/>
      <c r="B21" s="318" t="s">
        <v>168</v>
      </c>
      <c r="C21" s="354">
        <v>-53.436074902478602</v>
      </c>
      <c r="D21" s="319">
        <v>-35.569316990000004</v>
      </c>
      <c r="E21" s="320">
        <f t="shared" si="0"/>
        <v>50.230815276834463</v>
      </c>
      <c r="F21" s="354">
        <v>-45.104732711050005</v>
      </c>
      <c r="G21" s="604">
        <v>-8.3313421914285986</v>
      </c>
      <c r="H21" s="604">
        <v>-32.186232517687316</v>
      </c>
      <c r="I21" s="604">
        <v>-13.990918089999997</v>
      </c>
      <c r="J21" s="604">
        <v>-16.81831716000001</v>
      </c>
      <c r="K21" s="34"/>
    </row>
    <row r="22" spans="1:11" s="35" customFormat="1" ht="18.600000000000001" customHeight="1" x14ac:dyDescent="0.2">
      <c r="A22" s="15"/>
      <c r="B22" s="266" t="s">
        <v>169</v>
      </c>
      <c r="C22" s="352">
        <v>3466.0490015756441</v>
      </c>
      <c r="D22" s="316">
        <v>2853.5141108672251</v>
      </c>
      <c r="E22" s="317">
        <f t="shared" si="0"/>
        <v>21.465984288483529</v>
      </c>
      <c r="F22" s="352">
        <v>2010.0825011344627</v>
      </c>
      <c r="G22" s="602">
        <v>1455.9665004411813</v>
      </c>
      <c r="H22" s="602">
        <v>1490.6824961852776</v>
      </c>
      <c r="I22" s="602">
        <v>1970.426829913114</v>
      </c>
      <c r="J22" s="602">
        <v>1642.268671275106</v>
      </c>
      <c r="K22" s="34"/>
    </row>
    <row r="23" spans="1:11" s="35" customFormat="1" ht="18.600000000000001" customHeight="1" x14ac:dyDescent="0.2">
      <c r="A23" s="15"/>
      <c r="B23" s="318" t="s">
        <v>170</v>
      </c>
      <c r="C23" s="354">
        <v>-1138.1201670786379</v>
      </c>
      <c r="D23" s="319">
        <v>-946.72402096585006</v>
      </c>
      <c r="E23" s="320">
        <f t="shared" si="0"/>
        <v>20.216677920300896</v>
      </c>
      <c r="F23" s="354">
        <v>-577.4868070165511</v>
      </c>
      <c r="G23" s="604">
        <v>-560.63336006208692</v>
      </c>
      <c r="H23" s="604">
        <v>-439.08529218512416</v>
      </c>
      <c r="I23" s="604">
        <v>-564.6371167282781</v>
      </c>
      <c r="J23" s="604">
        <v>-480.4328968005093</v>
      </c>
      <c r="K23" s="34"/>
    </row>
    <row r="24" spans="1:11" s="35" customFormat="1" ht="18.600000000000001" customHeight="1" x14ac:dyDescent="0.2">
      <c r="A24" s="15"/>
      <c r="B24" s="266" t="s">
        <v>171</v>
      </c>
      <c r="C24" s="352">
        <v>2327.9288344970064</v>
      </c>
      <c r="D24" s="316">
        <v>1906.790089901375</v>
      </c>
      <c r="E24" s="317">
        <f t="shared" si="0"/>
        <v>22.086266696373166</v>
      </c>
      <c r="F24" s="352">
        <v>1432.5956941179115</v>
      </c>
      <c r="G24" s="602">
        <v>895.3331403790944</v>
      </c>
      <c r="H24" s="602">
        <v>1051.5972040001534</v>
      </c>
      <c r="I24" s="602">
        <v>1405.7897131848358</v>
      </c>
      <c r="J24" s="602">
        <v>1161.8357744745967</v>
      </c>
      <c r="K24" s="34"/>
    </row>
    <row r="25" spans="1:11" s="35" customFormat="1" ht="18.600000000000001" customHeight="1" x14ac:dyDescent="0.2">
      <c r="A25" s="15"/>
      <c r="B25" s="318" t="s">
        <v>172</v>
      </c>
      <c r="C25" s="354">
        <v>1.5502046757658903</v>
      </c>
      <c r="D25" s="319">
        <v>-0.18472231447539977</v>
      </c>
      <c r="E25" s="449">
        <f t="shared" si="0"/>
        <v>-939.20812716556622</v>
      </c>
      <c r="F25" s="354">
        <v>0.66740912224422999</v>
      </c>
      <c r="G25" s="604">
        <v>0.88279555352166006</v>
      </c>
      <c r="H25" s="604">
        <v>0.11684661282936942</v>
      </c>
      <c r="I25" s="604">
        <v>-1.6948803310609717E-2</v>
      </c>
      <c r="J25" s="604">
        <v>7.3002324437597244E-2</v>
      </c>
      <c r="K25" s="34"/>
    </row>
    <row r="26" spans="1:11" s="35" customFormat="1" ht="18.600000000000001" customHeight="1" x14ac:dyDescent="0.2">
      <c r="A26" s="15"/>
      <c r="B26" s="266" t="s">
        <v>116</v>
      </c>
      <c r="C26" s="352">
        <v>2326.3786298212408</v>
      </c>
      <c r="D26" s="316">
        <v>1906.9748122158503</v>
      </c>
      <c r="E26" s="317">
        <f t="shared" si="0"/>
        <v>21.993149302169083</v>
      </c>
      <c r="F26" s="352">
        <v>1431.9282849956678</v>
      </c>
      <c r="G26" s="602">
        <v>894.45034482557344</v>
      </c>
      <c r="H26" s="602">
        <v>1051.4803573873251</v>
      </c>
      <c r="I26" s="602">
        <v>1405.8066619881461</v>
      </c>
      <c r="J26" s="602">
        <v>1161.7627721501594</v>
      </c>
      <c r="K26" s="34"/>
    </row>
    <row r="27" spans="1:11" s="35" customFormat="1" ht="18.600000000000001" customHeight="1" x14ac:dyDescent="0.2">
      <c r="A27" s="15"/>
      <c r="B27" s="606"/>
      <c r="C27" s="90"/>
      <c r="D27" s="90"/>
      <c r="E27" s="91"/>
      <c r="F27" s="90"/>
      <c r="G27" s="90"/>
      <c r="H27" s="90"/>
      <c r="I27" s="90"/>
      <c r="J27" s="90"/>
      <c r="K27" s="34"/>
    </row>
    <row r="28" spans="1:11" s="35" customFormat="1" ht="18.600000000000001" customHeight="1" x14ac:dyDescent="0.2">
      <c r="A28" s="15"/>
      <c r="B28" s="265" t="s">
        <v>418</v>
      </c>
      <c r="C28" s="222"/>
      <c r="D28" s="222"/>
      <c r="E28" s="222"/>
      <c r="F28" s="222"/>
      <c r="G28" s="222"/>
      <c r="H28" s="222"/>
      <c r="I28" s="222"/>
      <c r="J28" s="222"/>
      <c r="K28" s="34"/>
    </row>
    <row r="29" spans="1:11" s="35" customFormat="1" ht="18.600000000000001" customHeight="1" x14ac:dyDescent="0.2">
      <c r="A29" s="15"/>
      <c r="B29" s="607" t="s">
        <v>175</v>
      </c>
      <c r="C29" s="608">
        <v>823.04919212145091</v>
      </c>
      <c r="D29" s="609">
        <v>727.19545773964285</v>
      </c>
      <c r="E29" s="610">
        <f t="shared" ref="E29:E49" si="1">+((C29-D29)/D29)*100</f>
        <v>13.181288931555249</v>
      </c>
      <c r="F29" s="608">
        <v>416.72948908087773</v>
      </c>
      <c r="G29" s="609">
        <v>406.31970304057302</v>
      </c>
      <c r="H29" s="609">
        <v>435.2294069479949</v>
      </c>
      <c r="I29" s="609">
        <v>394.4432824734123</v>
      </c>
      <c r="J29" s="609">
        <v>378.21508897964179</v>
      </c>
      <c r="K29" s="34"/>
    </row>
    <row r="30" spans="1:11" s="35" customFormat="1" ht="18.600000000000001" customHeight="1" x14ac:dyDescent="0.2">
      <c r="A30" s="15"/>
      <c r="B30" s="245" t="s">
        <v>220</v>
      </c>
      <c r="C30" s="353">
        <v>595.23436186145091</v>
      </c>
      <c r="D30" s="603">
        <v>545.00829894964295</v>
      </c>
      <c r="E30" s="611">
        <f t="shared" si="1"/>
        <v>9.215651029278856</v>
      </c>
      <c r="F30" s="353">
        <v>301.02863576087873</v>
      </c>
      <c r="G30" s="603">
        <v>294.20572610057206</v>
      </c>
      <c r="H30" s="603">
        <v>300.23266375799517</v>
      </c>
      <c r="I30" s="603">
        <v>287.95925969341209</v>
      </c>
      <c r="J30" s="603">
        <v>281.65260096964289</v>
      </c>
      <c r="K30" s="34"/>
    </row>
    <row r="31" spans="1:11" s="35" customFormat="1" ht="18.600000000000001" customHeight="1" x14ac:dyDescent="0.2">
      <c r="A31" s="15"/>
      <c r="B31" s="246" t="s">
        <v>221</v>
      </c>
      <c r="C31" s="353">
        <v>443.96410807145082</v>
      </c>
      <c r="D31" s="603">
        <v>400.30321938964295</v>
      </c>
      <c r="E31" s="611">
        <f t="shared" si="1"/>
        <v>10.906954170485873</v>
      </c>
      <c r="F31" s="353">
        <v>224.5356401308787</v>
      </c>
      <c r="G31" s="603">
        <v>219.42846794057209</v>
      </c>
      <c r="H31" s="603">
        <v>211.77309616799513</v>
      </c>
      <c r="I31" s="603">
        <v>214.1836085334121</v>
      </c>
      <c r="J31" s="603">
        <v>209.0773896196429</v>
      </c>
      <c r="K31" s="34"/>
    </row>
    <row r="32" spans="1:11" s="35" customFormat="1" ht="18.600000000000001" customHeight="1" x14ac:dyDescent="0.2">
      <c r="A32" s="15"/>
      <c r="B32" s="246" t="s">
        <v>222</v>
      </c>
      <c r="C32" s="353">
        <v>151.27025379000003</v>
      </c>
      <c r="D32" s="603">
        <v>144.70507956</v>
      </c>
      <c r="E32" s="612">
        <f t="shared" si="1"/>
        <v>4.5369341905360443</v>
      </c>
      <c r="F32" s="353">
        <v>76.492995630000024</v>
      </c>
      <c r="G32" s="603">
        <v>74.777258160000002</v>
      </c>
      <c r="H32" s="603">
        <v>88.459567590000049</v>
      </c>
      <c r="I32" s="603">
        <v>73.77565116000001</v>
      </c>
      <c r="J32" s="603">
        <v>72.575211349999961</v>
      </c>
      <c r="K32" s="34"/>
    </row>
    <row r="33" spans="1:11" s="35" customFormat="1" ht="18.600000000000001" customHeight="1" x14ac:dyDescent="0.2">
      <c r="A33" s="15"/>
      <c r="B33" s="245" t="s">
        <v>223</v>
      </c>
      <c r="C33" s="353">
        <v>227.81483025999998</v>
      </c>
      <c r="D33" s="603">
        <v>182.1871587899999</v>
      </c>
      <c r="E33" s="612">
        <f t="shared" si="1"/>
        <v>25.044394881086728</v>
      </c>
      <c r="F33" s="353">
        <v>115.70085331999901</v>
      </c>
      <c r="G33" s="603">
        <v>112.11397694000095</v>
      </c>
      <c r="H33" s="603">
        <v>134.99674318999973</v>
      </c>
      <c r="I33" s="603">
        <v>106.48402278000019</v>
      </c>
      <c r="J33" s="603">
        <v>96.562488009998887</v>
      </c>
      <c r="K33" s="34"/>
    </row>
    <row r="34" spans="1:11" s="35" customFormat="1" ht="18.600000000000001" customHeight="1" x14ac:dyDescent="0.2">
      <c r="A34" s="15"/>
      <c r="B34" s="246" t="s">
        <v>224</v>
      </c>
      <c r="C34" s="353">
        <v>182.82497525999997</v>
      </c>
      <c r="D34" s="603">
        <v>142.76223564000009</v>
      </c>
      <c r="E34" s="612">
        <f t="shared" si="1"/>
        <v>28.062561111066575</v>
      </c>
      <c r="F34" s="353">
        <v>92.092968819999015</v>
      </c>
      <c r="G34" s="603">
        <v>90.732006440000958</v>
      </c>
      <c r="H34" s="603">
        <v>90.923485129999705</v>
      </c>
      <c r="I34" s="603">
        <v>86.105585740000009</v>
      </c>
      <c r="J34" s="603">
        <v>77.153661059998996</v>
      </c>
      <c r="K34" s="34"/>
    </row>
    <row r="35" spans="1:11" s="35" customFormat="1" ht="18.600000000000001" customHeight="1" x14ac:dyDescent="0.2">
      <c r="A35" s="15"/>
      <c r="B35" s="246" t="s">
        <v>225</v>
      </c>
      <c r="C35" s="353">
        <v>43.443738229999994</v>
      </c>
      <c r="D35" s="603">
        <v>37.215099809999785</v>
      </c>
      <c r="E35" s="612">
        <f t="shared" si="1"/>
        <v>16.736858027521826</v>
      </c>
      <c r="F35" s="353">
        <v>22.851696819999997</v>
      </c>
      <c r="G35" s="603">
        <v>20.592041409999993</v>
      </c>
      <c r="H35" s="603">
        <v>43.601712910000032</v>
      </c>
      <c r="I35" s="603">
        <v>19.571142180000184</v>
      </c>
      <c r="J35" s="603">
        <v>18.897707939999883</v>
      </c>
      <c r="K35" s="34"/>
    </row>
    <row r="36" spans="1:11" s="35" customFormat="1" ht="18.600000000000001" customHeight="1" x14ac:dyDescent="0.2">
      <c r="A36" s="15"/>
      <c r="B36" s="246" t="s">
        <v>421</v>
      </c>
      <c r="C36" s="353">
        <v>1.5461167700000007</v>
      </c>
      <c r="D36" s="603">
        <v>2.2098233400000011</v>
      </c>
      <c r="E36" s="612">
        <f t="shared" si="1"/>
        <v>-30.03437234036998</v>
      </c>
      <c r="F36" s="353">
        <v>0.75618768000000092</v>
      </c>
      <c r="G36" s="603">
        <v>0.78992908999999967</v>
      </c>
      <c r="H36" s="603">
        <v>0.4715451500000018</v>
      </c>
      <c r="I36" s="603">
        <v>0.80729485999999639</v>
      </c>
      <c r="J36" s="603">
        <v>0.51111901000000037</v>
      </c>
      <c r="K36" s="34"/>
    </row>
    <row r="37" spans="1:11" s="35" customFormat="1" ht="18.600000000000001" customHeight="1" x14ac:dyDescent="0.2">
      <c r="A37" s="15"/>
      <c r="B37" s="607" t="s">
        <v>176</v>
      </c>
      <c r="C37" s="608">
        <v>538.75348633999999</v>
      </c>
      <c r="D37" s="609">
        <v>495.72689201999998</v>
      </c>
      <c r="E37" s="610">
        <f t="shared" si="1"/>
        <v>8.6794957087508813</v>
      </c>
      <c r="F37" s="608">
        <v>269.20416122999995</v>
      </c>
      <c r="G37" s="609">
        <v>269.54932511000004</v>
      </c>
      <c r="H37" s="609">
        <v>274.57921962</v>
      </c>
      <c r="I37" s="609">
        <v>273.07769500000012</v>
      </c>
      <c r="J37" s="609">
        <v>244.48826218999997</v>
      </c>
      <c r="K37" s="34"/>
    </row>
    <row r="38" spans="1:11" s="35" customFormat="1" ht="18.600000000000001" customHeight="1" x14ac:dyDescent="0.2">
      <c r="A38" s="15"/>
      <c r="B38" s="245" t="s">
        <v>229</v>
      </c>
      <c r="C38" s="353">
        <v>367.85593718999996</v>
      </c>
      <c r="D38" s="603">
        <v>320.60561474999997</v>
      </c>
      <c r="E38" s="612">
        <f t="shared" si="1"/>
        <v>14.737833732838579</v>
      </c>
      <c r="F38" s="353">
        <v>184.36850066999995</v>
      </c>
      <c r="G38" s="603">
        <v>183.48743652000002</v>
      </c>
      <c r="H38" s="603">
        <v>186.14802902000002</v>
      </c>
      <c r="I38" s="603">
        <v>191.27695821000009</v>
      </c>
      <c r="J38" s="603">
        <v>160.64349816999993</v>
      </c>
      <c r="K38" s="34"/>
    </row>
    <row r="39" spans="1:11" s="35" customFormat="1" ht="18.600000000000001" customHeight="1" x14ac:dyDescent="0.2">
      <c r="A39" s="15"/>
      <c r="B39" s="245" t="s">
        <v>230</v>
      </c>
      <c r="C39" s="353">
        <v>170.89754915</v>
      </c>
      <c r="D39" s="603">
        <v>175.12127727000001</v>
      </c>
      <c r="E39" s="611">
        <f t="shared" si="1"/>
        <v>-2.4118874564213622</v>
      </c>
      <c r="F39" s="353">
        <v>84.835660560000008</v>
      </c>
      <c r="G39" s="603">
        <v>86.061888589999995</v>
      </c>
      <c r="H39" s="603">
        <v>88.431190600000008</v>
      </c>
      <c r="I39" s="603">
        <v>81.80073679000003</v>
      </c>
      <c r="J39" s="603">
        <v>83.844764020000042</v>
      </c>
      <c r="K39" s="34"/>
    </row>
    <row r="40" spans="1:11" s="35" customFormat="1" ht="18.600000000000001" customHeight="1" x14ac:dyDescent="0.2">
      <c r="A40" s="15"/>
      <c r="B40" s="607" t="s">
        <v>177</v>
      </c>
      <c r="C40" s="608">
        <v>919.30255591855394</v>
      </c>
      <c r="D40" s="609">
        <v>976.78329633074668</v>
      </c>
      <c r="E40" s="610">
        <f t="shared" si="1"/>
        <v>-5.884697314964046</v>
      </c>
      <c r="F40" s="608">
        <v>472.57667000025987</v>
      </c>
      <c r="G40" s="609">
        <v>446.72588591829413</v>
      </c>
      <c r="H40" s="609">
        <v>454.64699099472654</v>
      </c>
      <c r="I40" s="609">
        <v>452.67898061520003</v>
      </c>
      <c r="J40" s="609">
        <v>468.80043640074661</v>
      </c>
      <c r="K40" s="34"/>
    </row>
    <row r="41" spans="1:11" s="35" customFormat="1" ht="18.600000000000001" customHeight="1" x14ac:dyDescent="0.2">
      <c r="A41" s="15"/>
      <c r="B41" s="245" t="s">
        <v>232</v>
      </c>
      <c r="C41" s="353">
        <v>781.54022313855398</v>
      </c>
      <c r="D41" s="603">
        <v>836.4510150307467</v>
      </c>
      <c r="E41" s="613">
        <f t="shared" si="1"/>
        <v>-6.5647349223641367</v>
      </c>
      <c r="F41" s="353">
        <v>400.1479519702599</v>
      </c>
      <c r="G41" s="603">
        <v>381.39227116829414</v>
      </c>
      <c r="H41" s="603">
        <v>399.55518579472653</v>
      </c>
      <c r="I41" s="603">
        <v>409.80454856519998</v>
      </c>
      <c r="J41" s="603">
        <v>412.75448272074664</v>
      </c>
      <c r="K41" s="34"/>
    </row>
    <row r="42" spans="1:11" s="35" customFormat="1" ht="18.600000000000001" customHeight="1" x14ac:dyDescent="0.2">
      <c r="A42" s="15"/>
      <c r="B42" s="245" t="s">
        <v>233</v>
      </c>
      <c r="C42" s="353">
        <v>137.76233278000001</v>
      </c>
      <c r="D42" s="603">
        <v>140.33228129999998</v>
      </c>
      <c r="E42" s="614">
        <f t="shared" si="1"/>
        <v>-1.831330964046666</v>
      </c>
      <c r="F42" s="353">
        <v>72.428718029999985</v>
      </c>
      <c r="G42" s="603">
        <v>65.33361475000001</v>
      </c>
      <c r="H42" s="603">
        <v>55.091805200000003</v>
      </c>
      <c r="I42" s="603">
        <v>42.874432050000031</v>
      </c>
      <c r="J42" s="603">
        <v>56.045953679999975</v>
      </c>
      <c r="K42" s="34"/>
    </row>
    <row r="43" spans="1:11" s="35" customFormat="1" ht="3.95" customHeight="1" x14ac:dyDescent="0.2">
      <c r="A43" s="15"/>
      <c r="B43" s="322"/>
      <c r="C43" s="355"/>
      <c r="D43" s="615"/>
      <c r="E43" s="616"/>
      <c r="F43" s="355"/>
      <c r="G43" s="615"/>
      <c r="H43" s="615"/>
      <c r="I43" s="615"/>
      <c r="J43" s="615"/>
      <c r="K43" s="34"/>
    </row>
    <row r="44" spans="1:11" s="35" customFormat="1" ht="18.600000000000001" customHeight="1" x14ac:dyDescent="0.2">
      <c r="A44" s="15"/>
      <c r="B44" s="266" t="s">
        <v>419</v>
      </c>
      <c r="C44" s="352">
        <f>+C29+C37+C40</f>
        <v>2281.1052343800047</v>
      </c>
      <c r="D44" s="602">
        <f>+D29+D37+D40</f>
        <v>2199.7056460903896</v>
      </c>
      <c r="E44" s="617">
        <f t="shared" si="1"/>
        <v>3.7004763993895899</v>
      </c>
      <c r="F44" s="352">
        <f>+F29+F37+F40</f>
        <v>1158.5103203111375</v>
      </c>
      <c r="G44" s="602">
        <f t="shared" ref="G44:J44" si="2">+G29+G37+G40</f>
        <v>1122.5949140688672</v>
      </c>
      <c r="H44" s="602">
        <f t="shared" si="2"/>
        <v>1164.4556175627215</v>
      </c>
      <c r="I44" s="602">
        <f t="shared" si="2"/>
        <v>1120.1999580886124</v>
      </c>
      <c r="J44" s="602">
        <f t="shared" si="2"/>
        <v>1091.5037875703883</v>
      </c>
      <c r="K44" s="34"/>
    </row>
    <row r="45" spans="1:11" s="35" customFormat="1" ht="18.600000000000001" customHeight="1" x14ac:dyDescent="0.2">
      <c r="A45" s="15"/>
      <c r="B45" s="87" t="s">
        <v>242</v>
      </c>
      <c r="C45" s="353">
        <v>-1706.2632717061799</v>
      </c>
      <c r="D45" s="603">
        <v>-1595.7572143601899</v>
      </c>
      <c r="E45" s="613">
        <f t="shared" si="1"/>
        <v>6.9249918691607997</v>
      </c>
      <c r="F45" s="353">
        <v>-861.57370828420324</v>
      </c>
      <c r="G45" s="603">
        <v>-844.68956342197691</v>
      </c>
      <c r="H45" s="603">
        <v>-794.33255274074008</v>
      </c>
      <c r="I45" s="603">
        <v>-821.27764762605989</v>
      </c>
      <c r="J45" s="603">
        <v>-802.08347415359788</v>
      </c>
      <c r="K45" s="34"/>
    </row>
    <row r="46" spans="1:11" s="35" customFormat="1" ht="18.600000000000001" customHeight="1" x14ac:dyDescent="0.2">
      <c r="A46" s="15"/>
      <c r="B46" s="87" t="s">
        <v>243</v>
      </c>
      <c r="C46" s="353">
        <v>-676.22497693878506</v>
      </c>
      <c r="D46" s="603">
        <v>-670.83780594624216</v>
      </c>
      <c r="E46" s="613">
        <f t="shared" si="1"/>
        <v>0.80305119132993652</v>
      </c>
      <c r="F46" s="353">
        <v>-337.46362208625806</v>
      </c>
      <c r="G46" s="603">
        <v>-338.76135485252701</v>
      </c>
      <c r="H46" s="603">
        <v>-340.70217106946012</v>
      </c>
      <c r="I46" s="603">
        <v>-329.88572273899786</v>
      </c>
      <c r="J46" s="603">
        <v>-333.96510062485208</v>
      </c>
      <c r="K46" s="34"/>
    </row>
    <row r="47" spans="1:11" s="35" customFormat="1" ht="18.600000000000001" customHeight="1" x14ac:dyDescent="0.2">
      <c r="A47" s="15"/>
      <c r="B47" s="318" t="s">
        <v>244</v>
      </c>
      <c r="C47" s="354">
        <v>-356.92563743750298</v>
      </c>
      <c r="D47" s="604">
        <v>-342.70339927633205</v>
      </c>
      <c r="E47" s="616">
        <f t="shared" si="1"/>
        <v>4.1500137410960187</v>
      </c>
      <c r="F47" s="354">
        <v>-178.39487320760799</v>
      </c>
      <c r="G47" s="604">
        <v>-178.530764229895</v>
      </c>
      <c r="H47" s="604">
        <v>-178.33162108461397</v>
      </c>
      <c r="I47" s="604">
        <v>-175.47945330685593</v>
      </c>
      <c r="J47" s="604">
        <v>-175.54866462467305</v>
      </c>
      <c r="K47" s="34"/>
    </row>
    <row r="48" spans="1:11" s="35" customFormat="1" ht="18.600000000000001" customHeight="1" x14ac:dyDescent="0.2">
      <c r="A48" s="15"/>
      <c r="B48" s="266" t="s">
        <v>113</v>
      </c>
      <c r="C48" s="352">
        <v>-2739.4138860824701</v>
      </c>
      <c r="D48" s="602">
        <v>-2609.2984195827639</v>
      </c>
      <c r="E48" s="617">
        <f t="shared" si="1"/>
        <v>4.9866073394744959</v>
      </c>
      <c r="F48" s="352">
        <v>-1377.4322035780699</v>
      </c>
      <c r="G48" s="602">
        <v>-1361.9816825044002</v>
      </c>
      <c r="H48" s="602">
        <v>-1313.3663448948141</v>
      </c>
      <c r="I48" s="602">
        <v>-1326.6428236719137</v>
      </c>
      <c r="J48" s="602">
        <v>-1311.597239403123</v>
      </c>
      <c r="K48" s="34"/>
    </row>
    <row r="49" spans="1:11" s="35" customFormat="1" ht="18.600000000000001" customHeight="1" x14ac:dyDescent="0.2">
      <c r="A49" s="15"/>
      <c r="B49" s="266" t="s">
        <v>165</v>
      </c>
      <c r="C49" s="782">
        <v>0</v>
      </c>
      <c r="D49" s="602">
        <v>-5.3199999999999994</v>
      </c>
      <c r="E49" s="781">
        <f t="shared" si="1"/>
        <v>-100</v>
      </c>
      <c r="F49" s="782">
        <v>0</v>
      </c>
      <c r="G49" s="783">
        <v>0</v>
      </c>
      <c r="H49" s="783">
        <v>0</v>
      </c>
      <c r="I49" s="602">
        <v>-3.76</v>
      </c>
      <c r="J49" s="602">
        <v>-2.88</v>
      </c>
      <c r="K49" s="34"/>
    </row>
    <row r="50" spans="1:11" s="35" customFormat="1" ht="18.600000000000001" customHeight="1" x14ac:dyDescent="0.2">
      <c r="A50" s="15"/>
      <c r="B50" s="606"/>
      <c r="C50" s="618"/>
      <c r="D50" s="619"/>
      <c r="E50" s="618"/>
      <c r="F50" s="618"/>
      <c r="G50" s="618"/>
      <c r="H50" s="618"/>
      <c r="I50" s="618"/>
      <c r="J50" s="618"/>
      <c r="K50" s="34"/>
    </row>
    <row r="51" spans="1:11" s="35" customFormat="1" ht="18.600000000000001" customHeight="1" x14ac:dyDescent="0.2">
      <c r="A51" s="15"/>
      <c r="B51" s="265" t="s">
        <v>420</v>
      </c>
      <c r="C51" s="222"/>
      <c r="D51" s="222"/>
      <c r="E51" s="222"/>
      <c r="F51" s="222"/>
      <c r="G51" s="222"/>
      <c r="H51" s="222"/>
      <c r="I51" s="222"/>
      <c r="J51" s="222"/>
      <c r="K51" s="34"/>
    </row>
    <row r="52" spans="1:11" s="35" customFormat="1" ht="18.600000000000001" customHeight="1" x14ac:dyDescent="0.2">
      <c r="A52" s="15"/>
      <c r="B52" s="87" t="s">
        <v>22</v>
      </c>
      <c r="C52" s="387">
        <v>0.1571852818542058</v>
      </c>
      <c r="D52" s="388">
        <v>0.11041592601151159</v>
      </c>
      <c r="E52" s="137">
        <f>+(C52-D52)*100</f>
        <v>4.6769355842694207</v>
      </c>
      <c r="F52" s="356">
        <v>0.1571852818542058</v>
      </c>
      <c r="G52" s="620">
        <v>0.14896493700172453</v>
      </c>
      <c r="H52" s="620">
        <v>0.14557890034608573</v>
      </c>
      <c r="I52" s="620">
        <v>0.13016751867054704</v>
      </c>
      <c r="J52" s="620">
        <v>0.11041592601151159</v>
      </c>
      <c r="K52" s="34"/>
    </row>
    <row r="53" spans="1:11" s="35" customFormat="1" ht="18.600000000000001" customHeight="1" x14ac:dyDescent="0.2">
      <c r="A53" s="15"/>
      <c r="B53" s="87" t="s">
        <v>37</v>
      </c>
      <c r="C53" s="356">
        <v>0.19207996084375861</v>
      </c>
      <c r="D53" s="620">
        <v>0.13600970921733682</v>
      </c>
      <c r="E53" s="137">
        <f t="shared" ref="E53" si="3">+(C53-D53)*100</f>
        <v>5.607025162642179</v>
      </c>
      <c r="F53" s="356">
        <v>0.19207996084375861</v>
      </c>
      <c r="G53" s="620">
        <v>0.18244762673680504</v>
      </c>
      <c r="H53" s="620">
        <v>0.17885834101412684</v>
      </c>
      <c r="I53" s="620">
        <v>0.16026274761941592</v>
      </c>
      <c r="J53" s="620">
        <v>0.13600970921733682</v>
      </c>
      <c r="K53" s="34"/>
    </row>
    <row r="54" spans="1:11" s="35" customFormat="1" ht="18.600000000000001" customHeight="1" x14ac:dyDescent="0.2">
      <c r="A54" s="15"/>
      <c r="B54" s="87" t="s">
        <v>118</v>
      </c>
      <c r="C54" s="356">
        <v>0.38977097816405043</v>
      </c>
      <c r="D54" s="620">
        <v>0.45978654542738989</v>
      </c>
      <c r="E54" s="137">
        <f>+(C54-D54)*100</f>
        <v>-7.0015567263339467</v>
      </c>
      <c r="F54" s="356">
        <v>0.38977097816405043</v>
      </c>
      <c r="G54" s="620">
        <v>0.40025300352467691</v>
      </c>
      <c r="H54" s="620">
        <v>0.40715148319520583</v>
      </c>
      <c r="I54" s="620">
        <v>0.42719569684611497</v>
      </c>
      <c r="J54" s="620">
        <v>0.45978654542738989</v>
      </c>
      <c r="K54" s="34"/>
    </row>
    <row r="55" spans="1:11" s="35" customFormat="1" ht="18.600000000000001" customHeight="1" x14ac:dyDescent="0.2">
      <c r="A55" s="15"/>
      <c r="B55" s="318" t="s">
        <v>120</v>
      </c>
      <c r="C55" s="357">
        <v>3.1460871588235304E-3</v>
      </c>
      <c r="D55" s="621">
        <v>2.7596755858848138E-3</v>
      </c>
      <c r="E55" s="323">
        <f>+(C55-D55)*100</f>
        <v>3.8641157293871659E-2</v>
      </c>
      <c r="F55" s="357">
        <v>3.1460871588235304E-3</v>
      </c>
      <c r="G55" s="621">
        <v>3.0029286572879153E-3</v>
      </c>
      <c r="H55" s="621">
        <v>2.9446461731977218E-3</v>
      </c>
      <c r="I55" s="621">
        <v>3.0730806924682474E-3</v>
      </c>
      <c r="J55" s="621">
        <v>2.7596755858848138E-3</v>
      </c>
      <c r="K55" s="34"/>
    </row>
    <row r="56" spans="1:11" x14ac:dyDescent="0.2">
      <c r="K56" s="28"/>
    </row>
    <row r="57" spans="1:11" ht="38.1" customHeight="1" x14ac:dyDescent="0.2">
      <c r="B57" s="1082" t="s">
        <v>422</v>
      </c>
      <c r="C57" s="1082"/>
      <c r="D57" s="1082"/>
      <c r="E57" s="1082"/>
      <c r="F57" s="1082"/>
      <c r="G57" s="1082"/>
      <c r="H57" s="1082"/>
      <c r="I57" s="1082"/>
      <c r="J57" s="1082"/>
      <c r="K57" s="28"/>
    </row>
    <row r="58" spans="1:11" x14ac:dyDescent="0.2">
      <c r="B58" s="29"/>
      <c r="C58" s="29"/>
      <c r="D58" s="29"/>
      <c r="E58" s="29"/>
      <c r="F58" s="29"/>
      <c r="G58" s="29"/>
      <c r="H58" s="29"/>
      <c r="I58" s="29"/>
      <c r="J58" s="29"/>
      <c r="K58" s="28"/>
    </row>
    <row r="59" spans="1:11" x14ac:dyDescent="0.2">
      <c r="B59" s="30"/>
      <c r="C59" s="30"/>
      <c r="D59" s="30"/>
      <c r="E59" s="30"/>
      <c r="F59" s="30"/>
      <c r="G59" s="30"/>
      <c r="H59" s="30"/>
      <c r="I59" s="30"/>
      <c r="J59" s="30"/>
      <c r="K59" s="28"/>
    </row>
  </sheetData>
  <mergeCells count="10">
    <mergeCell ref="B57:J57"/>
    <mergeCell ref="I5:I6"/>
    <mergeCell ref="J5:J6"/>
    <mergeCell ref="B5:B6"/>
    <mergeCell ref="C5:C6"/>
    <mergeCell ref="D5:D6"/>
    <mergeCell ref="E5:E6"/>
    <mergeCell ref="F5:F6"/>
    <mergeCell ref="G5:G6"/>
    <mergeCell ref="H5:H6"/>
  </mergeCells>
  <phoneticPr fontId="94" type="noConversion"/>
  <pageMargins left="0.70866141732283472" right="0.70866141732283472" top="0.74803149606299213" bottom="0.74803149606299213" header="0.31496062992125984" footer="0.31496062992125984"/>
  <pageSetup paperSize="9" scale="41" orientation="portrait" r:id="rId1"/>
  <ignoredErrors>
    <ignoredError sqref="E44:F44 E49 E45 E46:E48" 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0C9DF-7265-4139-B0EE-3F4DD112DDC7}">
  <sheetPr codeName="Hoja31">
    <tabColor theme="8" tint="0.59999389629810485"/>
    <pageSetUpPr fitToPage="1"/>
  </sheetPr>
  <dimension ref="A1:G53"/>
  <sheetViews>
    <sheetView showGridLines="0" zoomScale="60" zoomScaleNormal="60" workbookViewId="0">
      <selection activeCell="B1" sqref="B1"/>
    </sheetView>
  </sheetViews>
  <sheetFormatPr baseColWidth="10" defaultColWidth="14.85546875" defaultRowHeight="15" x14ac:dyDescent="0.2"/>
  <cols>
    <col min="1" max="1" width="2.5703125" style="15" customWidth="1"/>
    <col min="2" max="2" width="72.5703125" style="15" customWidth="1"/>
    <col min="3" max="7" width="21.85546875" style="15" customWidth="1"/>
    <col min="8" max="14" width="12.5703125" style="2" customWidth="1"/>
    <col min="15" max="15" width="0.5703125" style="2" customWidth="1"/>
    <col min="16" max="16384" width="14.85546875" style="2"/>
  </cols>
  <sheetData>
    <row r="1" spans="1:7" s="6" customFormat="1" ht="49.5" customHeight="1" x14ac:dyDescent="0.35">
      <c r="C1" s="129"/>
      <c r="D1" s="129"/>
      <c r="E1" s="129"/>
      <c r="F1" s="129"/>
      <c r="G1" s="129"/>
    </row>
    <row r="2" spans="1:7" s="60" customFormat="1" ht="56.1" customHeight="1" x14ac:dyDescent="0.5">
      <c r="B2" s="363" t="s">
        <v>425</v>
      </c>
    </row>
    <row r="3" spans="1:7" ht="14.45" customHeight="1" x14ac:dyDescent="0.25">
      <c r="A3" s="1"/>
      <c r="B3" s="524"/>
      <c r="C3" s="601"/>
      <c r="D3" s="601"/>
      <c r="E3" s="601"/>
      <c r="F3" s="601"/>
      <c r="G3" s="524"/>
    </row>
    <row r="4" spans="1:7" ht="3" customHeight="1" x14ac:dyDescent="0.2">
      <c r="B4" s="191"/>
      <c r="C4" s="191"/>
      <c r="D4" s="191"/>
      <c r="E4" s="191"/>
      <c r="F4" s="191"/>
      <c r="G4" s="191"/>
    </row>
    <row r="5" spans="1:7" ht="18" customHeight="1" x14ac:dyDescent="0.3">
      <c r="B5" s="38"/>
      <c r="C5" s="1067" t="s">
        <v>355</v>
      </c>
      <c r="D5" s="1067" t="s">
        <v>353</v>
      </c>
      <c r="E5" s="1053" t="s">
        <v>472</v>
      </c>
      <c r="F5" s="1067" t="s">
        <v>354</v>
      </c>
      <c r="G5" s="1053" t="s">
        <v>472</v>
      </c>
    </row>
    <row r="6" spans="1:7" ht="18" customHeight="1" thickBot="1" x14ac:dyDescent="0.35">
      <c r="B6" s="250" t="s">
        <v>25</v>
      </c>
      <c r="C6" s="1086"/>
      <c r="D6" s="1086"/>
      <c r="E6" s="1054"/>
      <c r="F6" s="1086"/>
      <c r="G6" s="1054"/>
    </row>
    <row r="7" spans="1:7" ht="18.600000000000001" customHeight="1" x14ac:dyDescent="0.3">
      <c r="B7" s="174" t="s">
        <v>426</v>
      </c>
      <c r="C7" s="189"/>
      <c r="D7" s="189"/>
      <c r="E7" s="189"/>
      <c r="F7" s="189"/>
      <c r="G7" s="189"/>
    </row>
    <row r="8" spans="1:7" ht="18.600000000000001" customHeight="1" x14ac:dyDescent="0.3">
      <c r="B8" s="1015" t="s">
        <v>427</v>
      </c>
      <c r="C8" s="622">
        <v>585760.31864139787</v>
      </c>
      <c r="D8" s="622">
        <v>570879.31856423372</v>
      </c>
      <c r="E8" s="784">
        <f>+((C8-D8)/D8)*100</f>
        <v>2.6066805353169893</v>
      </c>
      <c r="F8" s="622">
        <v>562423.0003989957</v>
      </c>
      <c r="G8" s="784">
        <f>+((C8-F8)/F8)*100</f>
        <v>4.149424583604536</v>
      </c>
    </row>
    <row r="9" spans="1:7" ht="18.600000000000001" customHeight="1" x14ac:dyDescent="0.3">
      <c r="B9" s="39" t="s">
        <v>293</v>
      </c>
      <c r="C9" s="622">
        <v>556429.14146500139</v>
      </c>
      <c r="D9" s="622">
        <v>541784.87961445528</v>
      </c>
      <c r="E9" s="139">
        <f t="shared" ref="E9:E10" si="0">+((C9-D9)/D9)*100</f>
        <v>2.7029661405403669</v>
      </c>
      <c r="F9" s="622">
        <v>533566.12163685483</v>
      </c>
      <c r="G9" s="139">
        <f t="shared" ref="G9:G10" si="1">+((C9-F9)/F9)*100</f>
        <v>4.2849459328504986</v>
      </c>
    </row>
    <row r="10" spans="1:7" ht="18.600000000000001" customHeight="1" x14ac:dyDescent="0.3">
      <c r="B10" s="108" t="s">
        <v>428</v>
      </c>
      <c r="C10" s="622">
        <v>29299.012652941379</v>
      </c>
      <c r="D10" s="622">
        <v>29060.727234151829</v>
      </c>
      <c r="E10" s="113">
        <f t="shared" si="0"/>
        <v>0.81995683339100944</v>
      </c>
      <c r="F10" s="622">
        <v>28824.463669518005</v>
      </c>
      <c r="G10" s="113">
        <f t="shared" si="1"/>
        <v>1.6463410693924259</v>
      </c>
    </row>
    <row r="11" spans="1:7" ht="18.75" x14ac:dyDescent="0.3">
      <c r="B11" s="37"/>
      <c r="C11" s="140"/>
      <c r="D11" s="140"/>
      <c r="E11" s="141"/>
      <c r="F11" s="140"/>
      <c r="G11" s="141"/>
    </row>
    <row r="12" spans="1:7" s="3" customFormat="1" ht="18.600000000000001" customHeight="1" x14ac:dyDescent="0.3">
      <c r="A12" s="15"/>
      <c r="B12" s="174" t="s">
        <v>429</v>
      </c>
      <c r="C12" s="405"/>
      <c r="D12" s="405"/>
      <c r="E12" s="405"/>
      <c r="F12" s="405"/>
      <c r="G12" s="405"/>
    </row>
    <row r="13" spans="1:7" s="3" customFormat="1" ht="18.600000000000001" customHeight="1" x14ac:dyDescent="0.3">
      <c r="A13" s="15"/>
      <c r="B13" s="324" t="s">
        <v>309</v>
      </c>
      <c r="C13" s="841">
        <v>162574.45922363005</v>
      </c>
      <c r="D13" s="841">
        <v>158634.18395834</v>
      </c>
      <c r="E13" s="325">
        <f t="shared" ref="E13:E24" si="2">+((C13-D13)/D13)*100</f>
        <v>2.4838752701150688</v>
      </c>
      <c r="F13" s="841">
        <v>159566.74447617002</v>
      </c>
      <c r="G13" s="325">
        <f t="shared" ref="G13:G24" si="3">+((C13-F13)/F13)*100</f>
        <v>1.8849258079017919</v>
      </c>
    </row>
    <row r="14" spans="1:7" s="3" customFormat="1" ht="18.600000000000001" customHeight="1" x14ac:dyDescent="0.3">
      <c r="A14" s="15"/>
      <c r="B14" s="257" t="s">
        <v>310</v>
      </c>
      <c r="C14" s="622">
        <v>117987.08793671001</v>
      </c>
      <c r="D14" s="622">
        <v>117931.80458734997</v>
      </c>
      <c r="E14" s="139">
        <f t="shared" si="2"/>
        <v>4.6877387786515998E-2</v>
      </c>
      <c r="F14" s="622">
        <v>118712.12972759001</v>
      </c>
      <c r="G14" s="139">
        <f t="shared" si="3"/>
        <v>-0.61075628290366113</v>
      </c>
    </row>
    <row r="15" spans="1:7" s="3" customFormat="1" ht="18.600000000000001" customHeight="1" x14ac:dyDescent="0.3">
      <c r="A15" s="15"/>
      <c r="B15" s="257" t="s">
        <v>252</v>
      </c>
      <c r="C15" s="622">
        <v>44587.371286920039</v>
      </c>
      <c r="D15" s="622">
        <v>40702.379370990042</v>
      </c>
      <c r="E15" s="139">
        <f t="shared" si="2"/>
        <v>9.544876677895056</v>
      </c>
      <c r="F15" s="622">
        <v>40854.614748580003</v>
      </c>
      <c r="G15" s="139">
        <f t="shared" si="3"/>
        <v>9.1366827500674859</v>
      </c>
    </row>
    <row r="16" spans="1:7" s="3" customFormat="1" ht="18.600000000000001" customHeight="1" x14ac:dyDescent="0.3">
      <c r="A16" s="15"/>
      <c r="B16" s="326" t="s">
        <v>311</v>
      </c>
      <c r="C16" s="624">
        <v>19296.32302064</v>
      </c>
      <c r="D16" s="624">
        <v>18877.833338</v>
      </c>
      <c r="E16" s="327">
        <f t="shared" si="2"/>
        <v>2.2168311116382413</v>
      </c>
      <c r="F16" s="624">
        <v>18465.923329000001</v>
      </c>
      <c r="G16" s="327">
        <f t="shared" si="3"/>
        <v>4.4969302473810746</v>
      </c>
    </row>
    <row r="17" spans="1:7" s="3" customFormat="1" ht="18.600000000000001" customHeight="1" x14ac:dyDescent="0.3">
      <c r="A17" s="15"/>
      <c r="B17" s="324" t="s">
        <v>312</v>
      </c>
      <c r="C17" s="623">
        <v>151655.43762019585</v>
      </c>
      <c r="D17" s="623">
        <v>149842.04002274858</v>
      </c>
      <c r="E17" s="325">
        <f t="shared" si="2"/>
        <v>1.2102061592140401</v>
      </c>
      <c r="F17" s="623">
        <v>148171.01795321651</v>
      </c>
      <c r="G17" s="325">
        <f t="shared" si="3"/>
        <v>2.3516202528078169</v>
      </c>
    </row>
    <row r="18" spans="1:7" s="3" customFormat="1" ht="18.600000000000001" customHeight="1" x14ac:dyDescent="0.3">
      <c r="A18" s="15"/>
      <c r="B18" s="324" t="s">
        <v>313</v>
      </c>
      <c r="C18" s="623">
        <v>17160.478542900004</v>
      </c>
      <c r="D18" s="623">
        <v>16277.596948529999</v>
      </c>
      <c r="E18" s="325">
        <f t="shared" si="2"/>
        <v>5.423906226218091</v>
      </c>
      <c r="F18" s="623">
        <v>16397.154178500001</v>
      </c>
      <c r="G18" s="325">
        <f t="shared" si="3"/>
        <v>4.6552246572205576</v>
      </c>
    </row>
    <row r="19" spans="1:7" s="3" customFormat="1" ht="18.600000000000001" customHeight="1" x14ac:dyDescent="0.3">
      <c r="A19" s="15"/>
      <c r="B19" s="328" t="s">
        <v>126</v>
      </c>
      <c r="C19" s="625">
        <v>331390.37538672588</v>
      </c>
      <c r="D19" s="625">
        <v>324753.82092961855</v>
      </c>
      <c r="E19" s="329">
        <f t="shared" si="2"/>
        <v>2.0435647032912407</v>
      </c>
      <c r="F19" s="625">
        <v>324134.91660788655</v>
      </c>
      <c r="G19" s="329">
        <f t="shared" si="3"/>
        <v>2.2384070358012127</v>
      </c>
    </row>
    <row r="20" spans="1:7" s="3" customFormat="1" ht="18.600000000000001" customHeight="1" x14ac:dyDescent="0.3">
      <c r="A20" s="15"/>
      <c r="B20" s="171" t="s">
        <v>430</v>
      </c>
      <c r="C20" s="622">
        <v>321956.47245029581</v>
      </c>
      <c r="D20" s="622">
        <v>314980.05725551856</v>
      </c>
      <c r="E20" s="139">
        <f t="shared" si="2"/>
        <v>2.2148752068826472</v>
      </c>
      <c r="F20" s="622">
        <v>314628.68297696655</v>
      </c>
      <c r="G20" s="139">
        <f t="shared" si="3"/>
        <v>2.3290277936502437</v>
      </c>
    </row>
    <row r="21" spans="1:7" s="3" customFormat="1" ht="18.600000000000001" customHeight="1" x14ac:dyDescent="0.3">
      <c r="A21" s="15"/>
      <c r="B21" s="290" t="s">
        <v>431</v>
      </c>
      <c r="C21" s="624">
        <v>9433.9029364300895</v>
      </c>
      <c r="D21" s="624">
        <v>9773.7636741000515</v>
      </c>
      <c r="E21" s="327">
        <f t="shared" si="2"/>
        <v>-3.4772759911371161</v>
      </c>
      <c r="F21" s="624">
        <v>9506.2336309199945</v>
      </c>
      <c r="G21" s="327">
        <f t="shared" si="3"/>
        <v>-0.76087646588699476</v>
      </c>
    </row>
    <row r="22" spans="1:7" s="3" customFormat="1" ht="18.600000000000001" customHeight="1" x14ac:dyDescent="0.3">
      <c r="A22" s="15"/>
      <c r="B22" s="284" t="s">
        <v>130</v>
      </c>
      <c r="C22" s="624">
        <v>-6516.6901116500048</v>
      </c>
      <c r="D22" s="624">
        <v>-6831.6149663900287</v>
      </c>
      <c r="E22" s="327">
        <f t="shared" si="2"/>
        <v>-4.6098156334831746</v>
      </c>
      <c r="F22" s="624">
        <v>-6805.8015483800227</v>
      </c>
      <c r="G22" s="327">
        <f t="shared" si="3"/>
        <v>-4.2480145016693109</v>
      </c>
    </row>
    <row r="23" spans="1:7" s="3" customFormat="1" ht="18.600000000000001" customHeight="1" x14ac:dyDescent="0.3">
      <c r="A23" s="15"/>
      <c r="B23" s="328" t="s">
        <v>316</v>
      </c>
      <c r="C23" s="625">
        <v>324873.6852750759</v>
      </c>
      <c r="D23" s="625">
        <v>317922.20596322854</v>
      </c>
      <c r="E23" s="329">
        <f t="shared" si="2"/>
        <v>2.1865346872471632</v>
      </c>
      <c r="F23" s="625">
        <v>317329.11505950656</v>
      </c>
      <c r="G23" s="329">
        <f t="shared" si="3"/>
        <v>2.3775222182668494</v>
      </c>
    </row>
    <row r="24" spans="1:7" s="3" customFormat="1" ht="18.600000000000001" customHeight="1" x14ac:dyDescent="0.3">
      <c r="A24" s="15"/>
      <c r="B24" s="284" t="s">
        <v>432</v>
      </c>
      <c r="C24" s="624">
        <v>27240.938380020008</v>
      </c>
      <c r="D24" s="624">
        <v>27211.924855550013</v>
      </c>
      <c r="E24" s="327">
        <f t="shared" si="2"/>
        <v>0.10662062542069103</v>
      </c>
      <c r="F24" s="624">
        <v>27738.570483969968</v>
      </c>
      <c r="G24" s="327">
        <f t="shared" si="3"/>
        <v>-1.7940077490205917</v>
      </c>
    </row>
    <row r="25" spans="1:7" s="3" customFormat="1" ht="18.75" x14ac:dyDescent="0.3">
      <c r="A25" s="15"/>
      <c r="B25" s="38"/>
      <c r="C25" s="138"/>
      <c r="D25" s="138"/>
      <c r="E25" s="139"/>
      <c r="F25" s="138"/>
      <c r="G25" s="139"/>
    </row>
    <row r="26" spans="1:7" s="3" customFormat="1" ht="18.600000000000001" customHeight="1" x14ac:dyDescent="0.3">
      <c r="A26" s="15"/>
      <c r="B26" s="174" t="s">
        <v>433</v>
      </c>
      <c r="C26" s="189"/>
      <c r="D26" s="189"/>
      <c r="E26" s="189"/>
      <c r="F26" s="189"/>
      <c r="G26" s="189"/>
    </row>
    <row r="27" spans="1:7" s="3" customFormat="1" ht="18.600000000000001" customHeight="1" x14ac:dyDescent="0.3">
      <c r="A27" s="15"/>
      <c r="B27" s="1016" t="s">
        <v>125</v>
      </c>
      <c r="C27" s="622">
        <v>374255.54210954014</v>
      </c>
      <c r="D27" s="622">
        <v>353589.29011534998</v>
      </c>
      <c r="E27" s="784">
        <f t="shared" ref="E27:E38" si="4">+((C27-D27)/D27)*100</f>
        <v>5.8447053041251023</v>
      </c>
      <c r="F27" s="622">
        <v>356464.70793584973</v>
      </c>
      <c r="G27" s="784">
        <f t="shared" ref="G27:G38" si="5">+((C27-F27)/F27)*100</f>
        <v>4.9909103980335958</v>
      </c>
    </row>
    <row r="28" spans="1:7" s="3" customFormat="1" ht="18.600000000000001" customHeight="1" x14ac:dyDescent="0.2">
      <c r="A28" s="15"/>
      <c r="B28" s="263" t="s">
        <v>320</v>
      </c>
      <c r="C28" s="626">
        <v>325372.67961455003</v>
      </c>
      <c r="D28" s="626">
        <v>309866.60445064993</v>
      </c>
      <c r="E28" s="98">
        <f t="shared" si="4"/>
        <v>5.0041130412843922</v>
      </c>
      <c r="F28" s="626">
        <v>315098.31175083999</v>
      </c>
      <c r="G28" s="98">
        <f t="shared" si="5"/>
        <v>3.2606864208889719</v>
      </c>
    </row>
    <row r="29" spans="1:7" s="3" customFormat="1" ht="18.600000000000001" customHeight="1" x14ac:dyDescent="0.2">
      <c r="A29" s="15"/>
      <c r="B29" s="263" t="s">
        <v>434</v>
      </c>
      <c r="C29" s="626">
        <v>48882.862494990077</v>
      </c>
      <c r="D29" s="626">
        <v>43722.685664700068</v>
      </c>
      <c r="E29" s="98">
        <f t="shared" si="4"/>
        <v>11.802058249262872</v>
      </c>
      <c r="F29" s="626">
        <v>41366.396185009769</v>
      </c>
      <c r="G29" s="98">
        <f t="shared" si="5"/>
        <v>18.170464442595321</v>
      </c>
    </row>
    <row r="30" spans="1:7" s="3" customFormat="1" ht="18.600000000000001" customHeight="1" x14ac:dyDescent="0.2">
      <c r="A30" s="15"/>
      <c r="B30" s="240" t="s">
        <v>435</v>
      </c>
      <c r="C30" s="626">
        <v>78241.669405554305</v>
      </c>
      <c r="D30" s="626">
        <v>76997.433615481437</v>
      </c>
      <c r="E30" s="98">
        <f t="shared" si="4"/>
        <v>1.6159444953535389</v>
      </c>
      <c r="F30" s="626">
        <v>74538.494309577145</v>
      </c>
      <c r="G30" s="98">
        <f t="shared" si="5"/>
        <v>4.9681377793827455</v>
      </c>
    </row>
    <row r="31" spans="1:7" s="3" customFormat="1" ht="18.600000000000001" customHeight="1" x14ac:dyDescent="0.2">
      <c r="A31" s="15"/>
      <c r="B31" s="263" t="s">
        <v>436</v>
      </c>
      <c r="C31" s="626">
        <v>21797.022313710004</v>
      </c>
      <c r="D31" s="626">
        <v>21280.093738939999</v>
      </c>
      <c r="E31" s="98">
        <f t="shared" si="4"/>
        <v>2.4291649327845217</v>
      </c>
      <c r="F31" s="626">
        <v>19979.71842995</v>
      </c>
      <c r="G31" s="98">
        <f t="shared" si="5"/>
        <v>9.0957432164600895</v>
      </c>
    </row>
    <row r="32" spans="1:7" s="3" customFormat="1" ht="18.600000000000001" customHeight="1" x14ac:dyDescent="0.2">
      <c r="A32" s="15"/>
      <c r="B32" s="300" t="s">
        <v>437</v>
      </c>
      <c r="C32" s="627">
        <v>4998.7202653899994</v>
      </c>
      <c r="D32" s="627">
        <v>3383.60094639</v>
      </c>
      <c r="E32" s="330">
        <f t="shared" si="4"/>
        <v>47.733741200279169</v>
      </c>
      <c r="F32" s="627">
        <v>3196.08622741</v>
      </c>
      <c r="G32" s="330">
        <f t="shared" si="5"/>
        <v>56.401295513256322</v>
      </c>
    </row>
    <row r="33" spans="1:7" s="3" customFormat="1" ht="18.600000000000001" customHeight="1" x14ac:dyDescent="0.2">
      <c r="A33" s="15"/>
      <c r="B33" s="251" t="s">
        <v>325</v>
      </c>
      <c r="C33" s="628">
        <v>457495.93178048445</v>
      </c>
      <c r="D33" s="628">
        <v>433970.32467722142</v>
      </c>
      <c r="E33" s="331">
        <f t="shared" si="4"/>
        <v>5.4210174672106692</v>
      </c>
      <c r="F33" s="628">
        <v>434199.28847283684</v>
      </c>
      <c r="G33" s="331">
        <f t="shared" si="5"/>
        <v>5.3654264127392803</v>
      </c>
    </row>
    <row r="34" spans="1:7" s="3" customFormat="1" ht="18.600000000000001" customHeight="1" x14ac:dyDescent="0.2">
      <c r="A34" s="15"/>
      <c r="B34" s="240" t="s">
        <v>259</v>
      </c>
      <c r="C34" s="626">
        <v>119845.13422982841</v>
      </c>
      <c r="D34" s="626">
        <v>116600.93664942213</v>
      </c>
      <c r="E34" s="98">
        <f t="shared" si="4"/>
        <v>2.7823083361332159</v>
      </c>
      <c r="F34" s="626">
        <v>110325.68019710555</v>
      </c>
      <c r="G34" s="98">
        <f t="shared" si="5"/>
        <v>8.6285024626320936</v>
      </c>
    </row>
    <row r="35" spans="1:7" s="3" customFormat="1" ht="18.600000000000001" customHeight="1" x14ac:dyDescent="0.2">
      <c r="A35" s="15"/>
      <c r="B35" s="300" t="s">
        <v>260</v>
      </c>
      <c r="C35" s="627">
        <v>48128.844055020003</v>
      </c>
      <c r="D35" s="627">
        <v>47536.114675510013</v>
      </c>
      <c r="E35" s="330">
        <f t="shared" si="4"/>
        <v>1.2469032935402202</v>
      </c>
      <c r="F35" s="627">
        <v>46005.86734913</v>
      </c>
      <c r="G35" s="330">
        <f t="shared" si="5"/>
        <v>4.6145781575622227</v>
      </c>
    </row>
    <row r="36" spans="1:7" s="3" customFormat="1" ht="18.600000000000001" customHeight="1" x14ac:dyDescent="0.2">
      <c r="A36" s="15"/>
      <c r="B36" s="251" t="s">
        <v>326</v>
      </c>
      <c r="C36" s="628">
        <v>167973.97828484842</v>
      </c>
      <c r="D36" s="628">
        <v>164137.05132493214</v>
      </c>
      <c r="E36" s="331">
        <f t="shared" si="4"/>
        <v>2.3376360967521883</v>
      </c>
      <c r="F36" s="628">
        <v>156331.54754623555</v>
      </c>
      <c r="G36" s="331">
        <f t="shared" si="5"/>
        <v>7.4472689110747643</v>
      </c>
    </row>
    <row r="37" spans="1:7" s="3" customFormat="1" ht="18.600000000000001" customHeight="1" x14ac:dyDescent="0.2">
      <c r="A37" s="15"/>
      <c r="B37" s="251" t="s">
        <v>327</v>
      </c>
      <c r="C37" s="628">
        <v>6949.790223478265</v>
      </c>
      <c r="D37" s="628">
        <v>4218.7062904958284</v>
      </c>
      <c r="E37" s="331">
        <f t="shared" si="4"/>
        <v>64.737475067539009</v>
      </c>
      <c r="F37" s="628">
        <v>6099.8485017487692</v>
      </c>
      <c r="G37" s="331">
        <f t="shared" si="5"/>
        <v>13.933816905220278</v>
      </c>
    </row>
    <row r="38" spans="1:7" s="3" customFormat="1" ht="18.600000000000001" customHeight="1" x14ac:dyDescent="0.3">
      <c r="A38" s="15"/>
      <c r="B38" s="328" t="s">
        <v>328</v>
      </c>
      <c r="C38" s="625">
        <v>632419.70028881112</v>
      </c>
      <c r="D38" s="625">
        <v>602326.08229264943</v>
      </c>
      <c r="E38" s="329">
        <f t="shared" si="4"/>
        <v>4.9962335819188786</v>
      </c>
      <c r="F38" s="625">
        <v>596630.68452082109</v>
      </c>
      <c r="G38" s="329">
        <f t="shared" si="5"/>
        <v>5.9985208096921259</v>
      </c>
    </row>
    <row r="39" spans="1:7" s="3" customFormat="1" ht="18.75" x14ac:dyDescent="0.3">
      <c r="A39" s="15"/>
      <c r="B39" s="41"/>
      <c r="C39" s="629"/>
      <c r="D39" s="629"/>
      <c r="E39" s="629"/>
      <c r="F39" s="629"/>
      <c r="G39" s="629"/>
    </row>
    <row r="40" spans="1:7" s="3" customFormat="1" ht="18.600000000000001" customHeight="1" x14ac:dyDescent="0.3">
      <c r="A40" s="15"/>
      <c r="B40" s="174" t="s">
        <v>438</v>
      </c>
      <c r="C40" s="225"/>
      <c r="D40" s="225"/>
      <c r="E40" s="225"/>
      <c r="F40" s="225"/>
      <c r="G40" s="225"/>
    </row>
    <row r="41" spans="1:7" s="3" customFormat="1" ht="18.600000000000001" customHeight="1" x14ac:dyDescent="0.3">
      <c r="A41" s="15"/>
      <c r="B41" s="1015" t="s">
        <v>439</v>
      </c>
      <c r="C41" s="630">
        <v>2.7710094313079369E-2</v>
      </c>
      <c r="D41" s="630">
        <v>2.908592822881868E-2</v>
      </c>
      <c r="E41" s="784">
        <f>+(C41-D41)*100</f>
        <v>-0.13758339157393107</v>
      </c>
      <c r="F41" s="630">
        <v>2.8308718268477143E-2</v>
      </c>
      <c r="G41" s="784">
        <f>+(C41-F41)*100</f>
        <v>-5.986239553977743E-2</v>
      </c>
    </row>
    <row r="42" spans="1:7" s="3" customFormat="1" ht="18.600000000000001" customHeight="1" x14ac:dyDescent="0.3">
      <c r="A42" s="15"/>
      <c r="B42" s="284" t="s">
        <v>440</v>
      </c>
      <c r="C42" s="450">
        <v>0.68319871085681028</v>
      </c>
      <c r="D42" s="450">
        <v>0.69389844005774703</v>
      </c>
      <c r="E42" s="428">
        <f>+(C42-D42)*100</f>
        <v>-1.0699729200936758</v>
      </c>
      <c r="F42" s="450">
        <v>0.7147715994398709</v>
      </c>
      <c r="G42" s="428">
        <f>+(C42-F42)*100</f>
        <v>-3.1572888583060621</v>
      </c>
    </row>
    <row r="43" spans="1:7" s="3" customFormat="1" ht="18.75" x14ac:dyDescent="0.3">
      <c r="A43" s="15"/>
      <c r="B43" s="41"/>
      <c r="C43" s="41"/>
      <c r="D43" s="41"/>
      <c r="E43" s="41"/>
      <c r="F43" s="41"/>
      <c r="G43" s="41"/>
    </row>
    <row r="44" spans="1:7" ht="18.600000000000001" customHeight="1" x14ac:dyDescent="0.3">
      <c r="B44" s="174" t="s">
        <v>441</v>
      </c>
      <c r="C44" s="225"/>
      <c r="D44" s="225"/>
      <c r="E44" s="225"/>
      <c r="F44" s="225"/>
      <c r="G44" s="225"/>
    </row>
    <row r="45" spans="1:7" ht="18.600000000000001" customHeight="1" x14ac:dyDescent="0.2">
      <c r="B45" s="1017" t="s">
        <v>285</v>
      </c>
      <c r="C45" s="631">
        <v>18.332881</v>
      </c>
      <c r="D45" s="631">
        <v>18.215516999999998</v>
      </c>
      <c r="E45" s="842">
        <f>+C45-D45</f>
        <v>0.11736400000000202</v>
      </c>
      <c r="F45" s="631">
        <v>18.203203999999999</v>
      </c>
      <c r="G45" s="842">
        <f>+(C45-F45)</f>
        <v>0.12967700000000093</v>
      </c>
    </row>
    <row r="46" spans="1:7" ht="18.600000000000001" customHeight="1" x14ac:dyDescent="0.3">
      <c r="B46" s="128" t="s">
        <v>442</v>
      </c>
      <c r="C46" s="632">
        <v>0.71489999999999998</v>
      </c>
      <c r="D46" s="632">
        <v>0.71319999999999995</v>
      </c>
      <c r="E46" s="626">
        <f>+(C46-D46)*100</f>
        <v>0.17000000000000348</v>
      </c>
      <c r="F46" s="632">
        <v>0.7147</v>
      </c>
      <c r="G46" s="144">
        <f>+(C46-F46)*100</f>
        <v>1.9999999999997797E-2</v>
      </c>
    </row>
    <row r="47" spans="1:7" ht="18.600000000000001" customHeight="1" x14ac:dyDescent="0.2">
      <c r="B47" s="128" t="s">
        <v>152</v>
      </c>
      <c r="C47" s="626">
        <v>41094</v>
      </c>
      <c r="D47" s="626">
        <v>40730</v>
      </c>
      <c r="E47" s="144">
        <f>+C47-D47</f>
        <v>364</v>
      </c>
      <c r="F47" s="626">
        <v>40600</v>
      </c>
      <c r="G47" s="144">
        <f>+C47-F47</f>
        <v>494</v>
      </c>
    </row>
    <row r="48" spans="1:7" ht="18.600000000000001" customHeight="1" x14ac:dyDescent="0.2">
      <c r="B48" s="128" t="s">
        <v>443</v>
      </c>
      <c r="C48" s="626">
        <v>3830</v>
      </c>
      <c r="D48" s="626">
        <v>3846</v>
      </c>
      <c r="E48" s="144">
        <f t="shared" ref="E48:E50" si="6">+C48-D48</f>
        <v>-16</v>
      </c>
      <c r="F48" s="626">
        <v>3876</v>
      </c>
      <c r="G48" s="144">
        <f t="shared" ref="G48:G50" si="7">+C48-F48</f>
        <v>-46</v>
      </c>
    </row>
    <row r="49" spans="1:7" ht="18.600000000000001" customHeight="1" x14ac:dyDescent="0.2">
      <c r="B49" s="240" t="s">
        <v>444</v>
      </c>
      <c r="C49" s="626">
        <v>3574</v>
      </c>
      <c r="D49" s="626">
        <v>3589</v>
      </c>
      <c r="E49" s="144">
        <f t="shared" si="6"/>
        <v>-15</v>
      </c>
      <c r="F49" s="626">
        <v>3618</v>
      </c>
      <c r="G49" s="144">
        <f t="shared" si="7"/>
        <v>-44</v>
      </c>
    </row>
    <row r="50" spans="1:7" ht="18.600000000000001" customHeight="1" x14ac:dyDescent="0.2">
      <c r="B50" s="253" t="s">
        <v>155</v>
      </c>
      <c r="C50" s="627">
        <v>11178</v>
      </c>
      <c r="D50" s="627">
        <v>11221</v>
      </c>
      <c r="E50" s="627">
        <f t="shared" si="6"/>
        <v>-43</v>
      </c>
      <c r="F50" s="627">
        <v>11335</v>
      </c>
      <c r="G50" s="627">
        <f t="shared" si="7"/>
        <v>-157</v>
      </c>
    </row>
    <row r="51" spans="1:7" x14ac:dyDescent="0.2">
      <c r="B51" s="17"/>
      <c r="C51" s="17"/>
      <c r="D51" s="17"/>
      <c r="E51" s="17"/>
      <c r="F51" s="17"/>
      <c r="G51" s="17"/>
    </row>
    <row r="52" spans="1:7" s="3" customFormat="1" x14ac:dyDescent="0.2">
      <c r="A52" s="15"/>
      <c r="B52" s="15"/>
      <c r="C52" s="15"/>
      <c r="D52" s="15"/>
      <c r="E52" s="15"/>
      <c r="F52" s="15"/>
      <c r="G52" s="15"/>
    </row>
    <row r="53" spans="1:7" s="15" customFormat="1" ht="12.75" x14ac:dyDescent="0.2"/>
  </sheetData>
  <mergeCells count="5">
    <mergeCell ref="C5:C6"/>
    <mergeCell ref="F5:F6"/>
    <mergeCell ref="G5:G6"/>
    <mergeCell ref="D5:D6"/>
    <mergeCell ref="E5:E6"/>
  </mergeCells>
  <phoneticPr fontId="94" type="noConversion"/>
  <pageMargins left="0.70866141732283472" right="0.70866141732283472" top="0.74803149606299213" bottom="0.74803149606299213" header="0.31496062992125984" footer="0.31496062992125984"/>
  <pageSetup paperSize="9" scale="41" orientation="portrait" r:id="rId1"/>
  <ignoredErrors>
    <ignoredError sqref="E51:G51 E8:E40 G8:G47 E43:E44" evalError="1"/>
    <ignoredError sqref="E4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8" tint="0.59999389629810485"/>
    <pageSetUpPr fitToPage="1"/>
  </sheetPr>
  <dimension ref="A1:I74"/>
  <sheetViews>
    <sheetView showGridLines="0" zoomScale="60" zoomScaleNormal="60" workbookViewId="0">
      <selection activeCell="F7" sqref="F7"/>
    </sheetView>
  </sheetViews>
  <sheetFormatPr baseColWidth="10" defaultColWidth="14.42578125" defaultRowHeight="23.25" x14ac:dyDescent="0.35"/>
  <cols>
    <col min="1" max="1" width="2.5703125" style="15" customWidth="1"/>
    <col min="2" max="2" width="115.5703125" style="167" customWidth="1"/>
    <col min="3" max="4" width="17.5703125" style="6" customWidth="1"/>
    <col min="5" max="5" width="17.5703125" style="129" customWidth="1"/>
    <col min="6" max="6" width="17.42578125" style="6" customWidth="1"/>
    <col min="7" max="7" width="16.7109375" style="6" bestFit="1" customWidth="1"/>
    <col min="8" max="199" width="14.42578125" style="6"/>
    <col min="200" max="200" width="1.5703125" style="6" customWidth="1"/>
    <col min="201" max="202" width="42.5703125" style="6" customWidth="1"/>
    <col min="203" max="203" width="9.7109375" style="6" customWidth="1"/>
    <col min="204" max="204" width="1.5703125" style="6" customWidth="1"/>
    <col min="205" max="205" width="13.5703125" style="6" customWidth="1"/>
    <col min="206" max="206" width="15" style="6" customWidth="1"/>
    <col min="207" max="207" width="69.42578125" style="6" customWidth="1"/>
    <col min="208" max="208" width="29" style="6" customWidth="1"/>
    <col min="209" max="209" width="1.28515625" style="6" customWidth="1"/>
    <col min="210" max="210" width="29" style="6" customWidth="1"/>
    <col min="211" max="211" width="1.5703125" style="6" customWidth="1"/>
    <col min="212" max="212" width="0" style="6" hidden="1" customWidth="1"/>
    <col min="213" max="213" width="29" style="6" customWidth="1"/>
    <col min="214" max="214" width="1.5703125" style="6" customWidth="1"/>
    <col min="215" max="215" width="3.5703125" style="6" customWidth="1"/>
    <col min="216" max="216" width="29" style="6" customWidth="1"/>
    <col min="217" max="217" width="1.5703125" style="6" customWidth="1"/>
    <col min="218" max="218" width="29" style="6" customWidth="1"/>
    <col min="219" max="219" width="1.5703125" style="6" customWidth="1"/>
    <col min="220" max="221" width="0" style="6" hidden="1" customWidth="1"/>
    <col min="222" max="222" width="1.28515625" style="6" customWidth="1"/>
    <col min="223" max="223" width="5" style="6" customWidth="1"/>
    <col min="224" max="224" width="22.7109375" style="6" bestFit="1" customWidth="1"/>
    <col min="225" max="225" width="24.140625" style="6" bestFit="1" customWidth="1"/>
    <col min="226" max="226" width="22.7109375" style="6" bestFit="1" customWidth="1"/>
    <col min="227" max="227" width="16.42578125" style="6" bestFit="1" customWidth="1"/>
    <col min="228" max="228" width="13.28515625" style="6" bestFit="1" customWidth="1"/>
    <col min="229" max="229" width="2.42578125" style="6" customWidth="1"/>
    <col min="230" max="455" width="14.42578125" style="6"/>
    <col min="456" max="456" width="1.5703125" style="6" customWidth="1"/>
    <col min="457" max="458" width="42.5703125" style="6" customWidth="1"/>
    <col min="459" max="459" width="9.7109375" style="6" customWidth="1"/>
    <col min="460" max="460" width="1.5703125" style="6" customWidth="1"/>
    <col min="461" max="461" width="13.5703125" style="6" customWidth="1"/>
    <col min="462" max="462" width="15" style="6" customWidth="1"/>
    <col min="463" max="463" width="69.42578125" style="6" customWidth="1"/>
    <col min="464" max="464" width="29" style="6" customWidth="1"/>
    <col min="465" max="465" width="1.28515625" style="6" customWidth="1"/>
    <col min="466" max="466" width="29" style="6" customWidth="1"/>
    <col min="467" max="467" width="1.5703125" style="6" customWidth="1"/>
    <col min="468" max="468" width="0" style="6" hidden="1" customWidth="1"/>
    <col min="469" max="469" width="29" style="6" customWidth="1"/>
    <col min="470" max="470" width="1.5703125" style="6" customWidth="1"/>
    <col min="471" max="471" width="3.5703125" style="6" customWidth="1"/>
    <col min="472" max="472" width="29" style="6" customWidth="1"/>
    <col min="473" max="473" width="1.5703125" style="6" customWidth="1"/>
    <col min="474" max="474" width="29" style="6" customWidth="1"/>
    <col min="475" max="475" width="1.5703125" style="6" customWidth="1"/>
    <col min="476" max="477" width="0" style="6" hidden="1" customWidth="1"/>
    <col min="478" max="478" width="1.28515625" style="6" customWidth="1"/>
    <col min="479" max="479" width="5" style="6" customWidth="1"/>
    <col min="480" max="480" width="22.7109375" style="6" bestFit="1" customWidth="1"/>
    <col min="481" max="481" width="24.140625" style="6" bestFit="1" customWidth="1"/>
    <col min="482" max="482" width="22.7109375" style="6" bestFit="1" customWidth="1"/>
    <col min="483" max="483" width="16.42578125" style="6" bestFit="1" customWidth="1"/>
    <col min="484" max="484" width="13.28515625" style="6" bestFit="1" customWidth="1"/>
    <col min="485" max="485" width="2.42578125" style="6" customWidth="1"/>
    <col min="486" max="711" width="14.42578125" style="6"/>
    <col min="712" max="712" width="1.5703125" style="6" customWidth="1"/>
    <col min="713" max="714" width="42.5703125" style="6" customWidth="1"/>
    <col min="715" max="715" width="9.7109375" style="6" customWidth="1"/>
    <col min="716" max="716" width="1.5703125" style="6" customWidth="1"/>
    <col min="717" max="717" width="13.5703125" style="6" customWidth="1"/>
    <col min="718" max="718" width="15" style="6" customWidth="1"/>
    <col min="719" max="719" width="69.42578125" style="6" customWidth="1"/>
    <col min="720" max="720" width="29" style="6" customWidth="1"/>
    <col min="721" max="721" width="1.28515625" style="6" customWidth="1"/>
    <col min="722" max="722" width="29" style="6" customWidth="1"/>
    <col min="723" max="723" width="1.5703125" style="6" customWidth="1"/>
    <col min="724" max="724" width="0" style="6" hidden="1" customWidth="1"/>
    <col min="725" max="725" width="29" style="6" customWidth="1"/>
    <col min="726" max="726" width="1.5703125" style="6" customWidth="1"/>
    <col min="727" max="727" width="3.5703125" style="6" customWidth="1"/>
    <col min="728" max="728" width="29" style="6" customWidth="1"/>
    <col min="729" max="729" width="1.5703125" style="6" customWidth="1"/>
    <col min="730" max="730" width="29" style="6" customWidth="1"/>
    <col min="731" max="731" width="1.5703125" style="6" customWidth="1"/>
    <col min="732" max="733" width="0" style="6" hidden="1" customWidth="1"/>
    <col min="734" max="734" width="1.28515625" style="6" customWidth="1"/>
    <col min="735" max="735" width="5" style="6" customWidth="1"/>
    <col min="736" max="736" width="22.7109375" style="6" bestFit="1" customWidth="1"/>
    <col min="737" max="737" width="24.140625" style="6" bestFit="1" customWidth="1"/>
    <col min="738" max="738" width="22.7109375" style="6" bestFit="1" customWidth="1"/>
    <col min="739" max="739" width="16.42578125" style="6" bestFit="1" customWidth="1"/>
    <col min="740" max="740" width="13.28515625" style="6" bestFit="1" customWidth="1"/>
    <col min="741" max="741" width="2.42578125" style="6" customWidth="1"/>
    <col min="742" max="967" width="14.42578125" style="6"/>
    <col min="968" max="968" width="1.5703125" style="6" customWidth="1"/>
    <col min="969" max="970" width="42.5703125" style="6" customWidth="1"/>
    <col min="971" max="971" width="9.7109375" style="6" customWidth="1"/>
    <col min="972" max="972" width="1.5703125" style="6" customWidth="1"/>
    <col min="973" max="973" width="13.5703125" style="6" customWidth="1"/>
    <col min="974" max="974" width="15" style="6" customWidth="1"/>
    <col min="975" max="975" width="69.42578125" style="6" customWidth="1"/>
    <col min="976" max="976" width="29" style="6" customWidth="1"/>
    <col min="977" max="977" width="1.28515625" style="6" customWidth="1"/>
    <col min="978" max="978" width="29" style="6" customWidth="1"/>
    <col min="979" max="979" width="1.5703125" style="6" customWidth="1"/>
    <col min="980" max="980" width="0" style="6" hidden="1" customWidth="1"/>
    <col min="981" max="981" width="29" style="6" customWidth="1"/>
    <col min="982" max="982" width="1.5703125" style="6" customWidth="1"/>
    <col min="983" max="983" width="3.5703125" style="6" customWidth="1"/>
    <col min="984" max="984" width="29" style="6" customWidth="1"/>
    <col min="985" max="985" width="1.5703125" style="6" customWidth="1"/>
    <col min="986" max="986" width="29" style="6" customWidth="1"/>
    <col min="987" max="987" width="1.5703125" style="6" customWidth="1"/>
    <col min="988" max="989" width="0" style="6" hidden="1" customWidth="1"/>
    <col min="990" max="990" width="1.28515625" style="6" customWidth="1"/>
    <col min="991" max="991" width="5" style="6" customWidth="1"/>
    <col min="992" max="992" width="22.7109375" style="6" bestFit="1" customWidth="1"/>
    <col min="993" max="993" width="24.140625" style="6" bestFit="1" customWidth="1"/>
    <col min="994" max="994" width="22.7109375" style="6" bestFit="1" customWidth="1"/>
    <col min="995" max="995" width="16.42578125" style="6" bestFit="1" customWidth="1"/>
    <col min="996" max="996" width="13.28515625" style="6" bestFit="1" customWidth="1"/>
    <col min="997" max="997" width="2.42578125" style="6" customWidth="1"/>
    <col min="998" max="1223" width="14.42578125" style="6"/>
    <col min="1224" max="1224" width="1.5703125" style="6" customWidth="1"/>
    <col min="1225" max="1226" width="42.5703125" style="6" customWidth="1"/>
    <col min="1227" max="1227" width="9.7109375" style="6" customWidth="1"/>
    <col min="1228" max="1228" width="1.5703125" style="6" customWidth="1"/>
    <col min="1229" max="1229" width="13.5703125" style="6" customWidth="1"/>
    <col min="1230" max="1230" width="15" style="6" customWidth="1"/>
    <col min="1231" max="1231" width="69.42578125" style="6" customWidth="1"/>
    <col min="1232" max="1232" width="29" style="6" customWidth="1"/>
    <col min="1233" max="1233" width="1.28515625" style="6" customWidth="1"/>
    <col min="1234" max="1234" width="29" style="6" customWidth="1"/>
    <col min="1235" max="1235" width="1.5703125" style="6" customWidth="1"/>
    <col min="1236" max="1236" width="0" style="6" hidden="1" customWidth="1"/>
    <col min="1237" max="1237" width="29" style="6" customWidth="1"/>
    <col min="1238" max="1238" width="1.5703125" style="6" customWidth="1"/>
    <col min="1239" max="1239" width="3.5703125" style="6" customWidth="1"/>
    <col min="1240" max="1240" width="29" style="6" customWidth="1"/>
    <col min="1241" max="1241" width="1.5703125" style="6" customWidth="1"/>
    <col min="1242" max="1242" width="29" style="6" customWidth="1"/>
    <col min="1243" max="1243" width="1.5703125" style="6" customWidth="1"/>
    <col min="1244" max="1245" width="0" style="6" hidden="1" customWidth="1"/>
    <col min="1246" max="1246" width="1.28515625" style="6" customWidth="1"/>
    <col min="1247" max="1247" width="5" style="6" customWidth="1"/>
    <col min="1248" max="1248" width="22.7109375" style="6" bestFit="1" customWidth="1"/>
    <col min="1249" max="1249" width="24.140625" style="6" bestFit="1" customWidth="1"/>
    <col min="1250" max="1250" width="22.7109375" style="6" bestFit="1" customWidth="1"/>
    <col min="1251" max="1251" width="16.42578125" style="6" bestFit="1" customWidth="1"/>
    <col min="1252" max="1252" width="13.28515625" style="6" bestFit="1" customWidth="1"/>
    <col min="1253" max="1253" width="2.42578125" style="6" customWidth="1"/>
    <col min="1254" max="1479" width="14.42578125" style="6"/>
    <col min="1480" max="1480" width="1.5703125" style="6" customWidth="1"/>
    <col min="1481" max="1482" width="42.5703125" style="6" customWidth="1"/>
    <col min="1483" max="1483" width="9.7109375" style="6" customWidth="1"/>
    <col min="1484" max="1484" width="1.5703125" style="6" customWidth="1"/>
    <col min="1485" max="1485" width="13.5703125" style="6" customWidth="1"/>
    <col min="1486" max="1486" width="15" style="6" customWidth="1"/>
    <col min="1487" max="1487" width="69.42578125" style="6" customWidth="1"/>
    <col min="1488" max="1488" width="29" style="6" customWidth="1"/>
    <col min="1489" max="1489" width="1.28515625" style="6" customWidth="1"/>
    <col min="1490" max="1490" width="29" style="6" customWidth="1"/>
    <col min="1491" max="1491" width="1.5703125" style="6" customWidth="1"/>
    <col min="1492" max="1492" width="0" style="6" hidden="1" customWidth="1"/>
    <col min="1493" max="1493" width="29" style="6" customWidth="1"/>
    <col min="1494" max="1494" width="1.5703125" style="6" customWidth="1"/>
    <col min="1495" max="1495" width="3.5703125" style="6" customWidth="1"/>
    <col min="1496" max="1496" width="29" style="6" customWidth="1"/>
    <col min="1497" max="1497" width="1.5703125" style="6" customWidth="1"/>
    <col min="1498" max="1498" width="29" style="6" customWidth="1"/>
    <col min="1499" max="1499" width="1.5703125" style="6" customWidth="1"/>
    <col min="1500" max="1501" width="0" style="6" hidden="1" customWidth="1"/>
    <col min="1502" max="1502" width="1.28515625" style="6" customWidth="1"/>
    <col min="1503" max="1503" width="5" style="6" customWidth="1"/>
    <col min="1504" max="1504" width="22.7109375" style="6" bestFit="1" customWidth="1"/>
    <col min="1505" max="1505" width="24.140625" style="6" bestFit="1" customWidth="1"/>
    <col min="1506" max="1506" width="22.7109375" style="6" bestFit="1" customWidth="1"/>
    <col min="1507" max="1507" width="16.42578125" style="6" bestFit="1" customWidth="1"/>
    <col min="1508" max="1508" width="13.28515625" style="6" bestFit="1" customWidth="1"/>
    <col min="1509" max="1509" width="2.42578125" style="6" customWidth="1"/>
    <col min="1510" max="1735" width="14.42578125" style="6"/>
    <col min="1736" max="1736" width="1.5703125" style="6" customWidth="1"/>
    <col min="1737" max="1738" width="42.5703125" style="6" customWidth="1"/>
    <col min="1739" max="1739" width="9.7109375" style="6" customWidth="1"/>
    <col min="1740" max="1740" width="1.5703125" style="6" customWidth="1"/>
    <col min="1741" max="1741" width="13.5703125" style="6" customWidth="1"/>
    <col min="1742" max="1742" width="15" style="6" customWidth="1"/>
    <col min="1743" max="1743" width="69.42578125" style="6" customWidth="1"/>
    <col min="1744" max="1744" width="29" style="6" customWidth="1"/>
    <col min="1745" max="1745" width="1.28515625" style="6" customWidth="1"/>
    <col min="1746" max="1746" width="29" style="6" customWidth="1"/>
    <col min="1747" max="1747" width="1.5703125" style="6" customWidth="1"/>
    <col min="1748" max="1748" width="0" style="6" hidden="1" customWidth="1"/>
    <col min="1749" max="1749" width="29" style="6" customWidth="1"/>
    <col min="1750" max="1750" width="1.5703125" style="6" customWidth="1"/>
    <col min="1751" max="1751" width="3.5703125" style="6" customWidth="1"/>
    <col min="1752" max="1752" width="29" style="6" customWidth="1"/>
    <col min="1753" max="1753" width="1.5703125" style="6" customWidth="1"/>
    <col min="1754" max="1754" width="29" style="6" customWidth="1"/>
    <col min="1755" max="1755" width="1.5703125" style="6" customWidth="1"/>
    <col min="1756" max="1757" width="0" style="6" hidden="1" customWidth="1"/>
    <col min="1758" max="1758" width="1.28515625" style="6" customWidth="1"/>
    <col min="1759" max="1759" width="5" style="6" customWidth="1"/>
    <col min="1760" max="1760" width="22.7109375" style="6" bestFit="1" customWidth="1"/>
    <col min="1761" max="1761" width="24.140625" style="6" bestFit="1" customWidth="1"/>
    <col min="1762" max="1762" width="22.7109375" style="6" bestFit="1" customWidth="1"/>
    <col min="1763" max="1763" width="16.42578125" style="6" bestFit="1" customWidth="1"/>
    <col min="1764" max="1764" width="13.28515625" style="6" bestFit="1" customWidth="1"/>
    <col min="1765" max="1765" width="2.42578125" style="6" customWidth="1"/>
    <col min="1766" max="1991" width="14.42578125" style="6"/>
    <col min="1992" max="1992" width="1.5703125" style="6" customWidth="1"/>
    <col min="1993" max="1994" width="42.5703125" style="6" customWidth="1"/>
    <col min="1995" max="1995" width="9.7109375" style="6" customWidth="1"/>
    <col min="1996" max="1996" width="1.5703125" style="6" customWidth="1"/>
    <col min="1997" max="1997" width="13.5703125" style="6" customWidth="1"/>
    <col min="1998" max="1998" width="15" style="6" customWidth="1"/>
    <col min="1999" max="1999" width="69.42578125" style="6" customWidth="1"/>
    <col min="2000" max="2000" width="29" style="6" customWidth="1"/>
    <col min="2001" max="2001" width="1.28515625" style="6" customWidth="1"/>
    <col min="2002" max="2002" width="29" style="6" customWidth="1"/>
    <col min="2003" max="2003" width="1.5703125" style="6" customWidth="1"/>
    <col min="2004" max="2004" width="0" style="6" hidden="1" customWidth="1"/>
    <col min="2005" max="2005" width="29" style="6" customWidth="1"/>
    <col min="2006" max="2006" width="1.5703125" style="6" customWidth="1"/>
    <col min="2007" max="2007" width="3.5703125" style="6" customWidth="1"/>
    <col min="2008" max="2008" width="29" style="6" customWidth="1"/>
    <col min="2009" max="2009" width="1.5703125" style="6" customWidth="1"/>
    <col min="2010" max="2010" width="29" style="6" customWidth="1"/>
    <col min="2011" max="2011" width="1.5703125" style="6" customWidth="1"/>
    <col min="2012" max="2013" width="0" style="6" hidden="1" customWidth="1"/>
    <col min="2014" max="2014" width="1.28515625" style="6" customWidth="1"/>
    <col min="2015" max="2015" width="5" style="6" customWidth="1"/>
    <col min="2016" max="2016" width="22.7109375" style="6" bestFit="1" customWidth="1"/>
    <col min="2017" max="2017" width="24.140625" style="6" bestFit="1" customWidth="1"/>
    <col min="2018" max="2018" width="22.7109375" style="6" bestFit="1" customWidth="1"/>
    <col min="2019" max="2019" width="16.42578125" style="6" bestFit="1" customWidth="1"/>
    <col min="2020" max="2020" width="13.28515625" style="6" bestFit="1" customWidth="1"/>
    <col min="2021" max="2021" width="2.42578125" style="6" customWidth="1"/>
    <col min="2022" max="2247" width="14.42578125" style="6"/>
    <col min="2248" max="2248" width="1.5703125" style="6" customWidth="1"/>
    <col min="2249" max="2250" width="42.5703125" style="6" customWidth="1"/>
    <col min="2251" max="2251" width="9.7109375" style="6" customWidth="1"/>
    <col min="2252" max="2252" width="1.5703125" style="6" customWidth="1"/>
    <col min="2253" max="2253" width="13.5703125" style="6" customWidth="1"/>
    <col min="2254" max="2254" width="15" style="6" customWidth="1"/>
    <col min="2255" max="2255" width="69.42578125" style="6" customWidth="1"/>
    <col min="2256" max="2256" width="29" style="6" customWidth="1"/>
    <col min="2257" max="2257" width="1.28515625" style="6" customWidth="1"/>
    <col min="2258" max="2258" width="29" style="6" customWidth="1"/>
    <col min="2259" max="2259" width="1.5703125" style="6" customWidth="1"/>
    <col min="2260" max="2260" width="0" style="6" hidden="1" customWidth="1"/>
    <col min="2261" max="2261" width="29" style="6" customWidth="1"/>
    <col min="2262" max="2262" width="1.5703125" style="6" customWidth="1"/>
    <col min="2263" max="2263" width="3.5703125" style="6" customWidth="1"/>
    <col min="2264" max="2264" width="29" style="6" customWidth="1"/>
    <col min="2265" max="2265" width="1.5703125" style="6" customWidth="1"/>
    <col min="2266" max="2266" width="29" style="6" customWidth="1"/>
    <col min="2267" max="2267" width="1.5703125" style="6" customWidth="1"/>
    <col min="2268" max="2269" width="0" style="6" hidden="1" customWidth="1"/>
    <col min="2270" max="2270" width="1.28515625" style="6" customWidth="1"/>
    <col min="2271" max="2271" width="5" style="6" customWidth="1"/>
    <col min="2272" max="2272" width="22.7109375" style="6" bestFit="1" customWidth="1"/>
    <col min="2273" max="2273" width="24.140625" style="6" bestFit="1" customWidth="1"/>
    <col min="2274" max="2274" width="22.7109375" style="6" bestFit="1" customWidth="1"/>
    <col min="2275" max="2275" width="16.42578125" style="6" bestFit="1" customWidth="1"/>
    <col min="2276" max="2276" width="13.28515625" style="6" bestFit="1" customWidth="1"/>
    <col min="2277" max="2277" width="2.42578125" style="6" customWidth="1"/>
    <col min="2278" max="2503" width="14.42578125" style="6"/>
    <col min="2504" max="2504" width="1.5703125" style="6" customWidth="1"/>
    <col min="2505" max="2506" width="42.5703125" style="6" customWidth="1"/>
    <col min="2507" max="2507" width="9.7109375" style="6" customWidth="1"/>
    <col min="2508" max="2508" width="1.5703125" style="6" customWidth="1"/>
    <col min="2509" max="2509" width="13.5703125" style="6" customWidth="1"/>
    <col min="2510" max="2510" width="15" style="6" customWidth="1"/>
    <col min="2511" max="2511" width="69.42578125" style="6" customWidth="1"/>
    <col min="2512" max="2512" width="29" style="6" customWidth="1"/>
    <col min="2513" max="2513" width="1.28515625" style="6" customWidth="1"/>
    <col min="2514" max="2514" width="29" style="6" customWidth="1"/>
    <col min="2515" max="2515" width="1.5703125" style="6" customWidth="1"/>
    <col min="2516" max="2516" width="0" style="6" hidden="1" customWidth="1"/>
    <col min="2517" max="2517" width="29" style="6" customWidth="1"/>
    <col min="2518" max="2518" width="1.5703125" style="6" customWidth="1"/>
    <col min="2519" max="2519" width="3.5703125" style="6" customWidth="1"/>
    <col min="2520" max="2520" width="29" style="6" customWidth="1"/>
    <col min="2521" max="2521" width="1.5703125" style="6" customWidth="1"/>
    <col min="2522" max="2522" width="29" style="6" customWidth="1"/>
    <col min="2523" max="2523" width="1.5703125" style="6" customWidth="1"/>
    <col min="2524" max="2525" width="0" style="6" hidden="1" customWidth="1"/>
    <col min="2526" max="2526" width="1.28515625" style="6" customWidth="1"/>
    <col min="2527" max="2527" width="5" style="6" customWidth="1"/>
    <col min="2528" max="2528" width="22.7109375" style="6" bestFit="1" customWidth="1"/>
    <col min="2529" max="2529" width="24.140625" style="6" bestFit="1" customWidth="1"/>
    <col min="2530" max="2530" width="22.7109375" style="6" bestFit="1" customWidth="1"/>
    <col min="2531" max="2531" width="16.42578125" style="6" bestFit="1" customWidth="1"/>
    <col min="2532" max="2532" width="13.28515625" style="6" bestFit="1" customWidth="1"/>
    <col min="2533" max="2533" width="2.42578125" style="6" customWidth="1"/>
    <col min="2534" max="2759" width="14.42578125" style="6"/>
    <col min="2760" max="2760" width="1.5703125" style="6" customWidth="1"/>
    <col min="2761" max="2762" width="42.5703125" style="6" customWidth="1"/>
    <col min="2763" max="2763" width="9.7109375" style="6" customWidth="1"/>
    <col min="2764" max="2764" width="1.5703125" style="6" customWidth="1"/>
    <col min="2765" max="2765" width="13.5703125" style="6" customWidth="1"/>
    <col min="2766" max="2766" width="15" style="6" customWidth="1"/>
    <col min="2767" max="2767" width="69.42578125" style="6" customWidth="1"/>
    <col min="2768" max="2768" width="29" style="6" customWidth="1"/>
    <col min="2769" max="2769" width="1.28515625" style="6" customWidth="1"/>
    <col min="2770" max="2770" width="29" style="6" customWidth="1"/>
    <col min="2771" max="2771" width="1.5703125" style="6" customWidth="1"/>
    <col min="2772" max="2772" width="0" style="6" hidden="1" customWidth="1"/>
    <col min="2773" max="2773" width="29" style="6" customWidth="1"/>
    <col min="2774" max="2774" width="1.5703125" style="6" customWidth="1"/>
    <col min="2775" max="2775" width="3.5703125" style="6" customWidth="1"/>
    <col min="2776" max="2776" width="29" style="6" customWidth="1"/>
    <col min="2777" max="2777" width="1.5703125" style="6" customWidth="1"/>
    <col min="2778" max="2778" width="29" style="6" customWidth="1"/>
    <col min="2779" max="2779" width="1.5703125" style="6" customWidth="1"/>
    <col min="2780" max="2781" width="0" style="6" hidden="1" customWidth="1"/>
    <col min="2782" max="2782" width="1.28515625" style="6" customWidth="1"/>
    <col min="2783" max="2783" width="5" style="6" customWidth="1"/>
    <col min="2784" max="2784" width="22.7109375" style="6" bestFit="1" customWidth="1"/>
    <col min="2785" max="2785" width="24.140625" style="6" bestFit="1" customWidth="1"/>
    <col min="2786" max="2786" width="22.7109375" style="6" bestFit="1" customWidth="1"/>
    <col min="2787" max="2787" width="16.42578125" style="6" bestFit="1" customWidth="1"/>
    <col min="2788" max="2788" width="13.28515625" style="6" bestFit="1" customWidth="1"/>
    <col min="2789" max="2789" width="2.42578125" style="6" customWidth="1"/>
    <col min="2790" max="3015" width="14.42578125" style="6"/>
    <col min="3016" max="3016" width="1.5703125" style="6" customWidth="1"/>
    <col min="3017" max="3018" width="42.5703125" style="6" customWidth="1"/>
    <col min="3019" max="3019" width="9.7109375" style="6" customWidth="1"/>
    <col min="3020" max="3020" width="1.5703125" style="6" customWidth="1"/>
    <col min="3021" max="3021" width="13.5703125" style="6" customWidth="1"/>
    <col min="3022" max="3022" width="15" style="6" customWidth="1"/>
    <col min="3023" max="3023" width="69.42578125" style="6" customWidth="1"/>
    <col min="3024" max="3024" width="29" style="6" customWidth="1"/>
    <col min="3025" max="3025" width="1.28515625" style="6" customWidth="1"/>
    <col min="3026" max="3026" width="29" style="6" customWidth="1"/>
    <col min="3027" max="3027" width="1.5703125" style="6" customWidth="1"/>
    <col min="3028" max="3028" width="0" style="6" hidden="1" customWidth="1"/>
    <col min="3029" max="3029" width="29" style="6" customWidth="1"/>
    <col min="3030" max="3030" width="1.5703125" style="6" customWidth="1"/>
    <col min="3031" max="3031" width="3.5703125" style="6" customWidth="1"/>
    <col min="3032" max="3032" width="29" style="6" customWidth="1"/>
    <col min="3033" max="3033" width="1.5703125" style="6" customWidth="1"/>
    <col min="3034" max="3034" width="29" style="6" customWidth="1"/>
    <col min="3035" max="3035" width="1.5703125" style="6" customWidth="1"/>
    <col min="3036" max="3037" width="0" style="6" hidden="1" customWidth="1"/>
    <col min="3038" max="3038" width="1.28515625" style="6" customWidth="1"/>
    <col min="3039" max="3039" width="5" style="6" customWidth="1"/>
    <col min="3040" max="3040" width="22.7109375" style="6" bestFit="1" customWidth="1"/>
    <col min="3041" max="3041" width="24.140625" style="6" bestFit="1" customWidth="1"/>
    <col min="3042" max="3042" width="22.7109375" style="6" bestFit="1" customWidth="1"/>
    <col min="3043" max="3043" width="16.42578125" style="6" bestFit="1" customWidth="1"/>
    <col min="3044" max="3044" width="13.28515625" style="6" bestFit="1" customWidth="1"/>
    <col min="3045" max="3045" width="2.42578125" style="6" customWidth="1"/>
    <col min="3046" max="3271" width="14.42578125" style="6"/>
    <col min="3272" max="3272" width="1.5703125" style="6" customWidth="1"/>
    <col min="3273" max="3274" width="42.5703125" style="6" customWidth="1"/>
    <col min="3275" max="3275" width="9.7109375" style="6" customWidth="1"/>
    <col min="3276" max="3276" width="1.5703125" style="6" customWidth="1"/>
    <col min="3277" max="3277" width="13.5703125" style="6" customWidth="1"/>
    <col min="3278" max="3278" width="15" style="6" customWidth="1"/>
    <col min="3279" max="3279" width="69.42578125" style="6" customWidth="1"/>
    <col min="3280" max="3280" width="29" style="6" customWidth="1"/>
    <col min="3281" max="3281" width="1.28515625" style="6" customWidth="1"/>
    <col min="3282" max="3282" width="29" style="6" customWidth="1"/>
    <col min="3283" max="3283" width="1.5703125" style="6" customWidth="1"/>
    <col min="3284" max="3284" width="0" style="6" hidden="1" customWidth="1"/>
    <col min="3285" max="3285" width="29" style="6" customWidth="1"/>
    <col min="3286" max="3286" width="1.5703125" style="6" customWidth="1"/>
    <col min="3287" max="3287" width="3.5703125" style="6" customWidth="1"/>
    <col min="3288" max="3288" width="29" style="6" customWidth="1"/>
    <col min="3289" max="3289" width="1.5703125" style="6" customWidth="1"/>
    <col min="3290" max="3290" width="29" style="6" customWidth="1"/>
    <col min="3291" max="3291" width="1.5703125" style="6" customWidth="1"/>
    <col min="3292" max="3293" width="0" style="6" hidden="1" customWidth="1"/>
    <col min="3294" max="3294" width="1.28515625" style="6" customWidth="1"/>
    <col min="3295" max="3295" width="5" style="6" customWidth="1"/>
    <col min="3296" max="3296" width="22.7109375" style="6" bestFit="1" customWidth="1"/>
    <col min="3297" max="3297" width="24.140625" style="6" bestFit="1" customWidth="1"/>
    <col min="3298" max="3298" width="22.7109375" style="6" bestFit="1" customWidth="1"/>
    <col min="3299" max="3299" width="16.42578125" style="6" bestFit="1" customWidth="1"/>
    <col min="3300" max="3300" width="13.28515625" style="6" bestFit="1" customWidth="1"/>
    <col min="3301" max="3301" width="2.42578125" style="6" customWidth="1"/>
    <col min="3302" max="3527" width="14.42578125" style="6"/>
    <col min="3528" max="3528" width="1.5703125" style="6" customWidth="1"/>
    <col min="3529" max="3530" width="42.5703125" style="6" customWidth="1"/>
    <col min="3531" max="3531" width="9.7109375" style="6" customWidth="1"/>
    <col min="3532" max="3532" width="1.5703125" style="6" customWidth="1"/>
    <col min="3533" max="3533" width="13.5703125" style="6" customWidth="1"/>
    <col min="3534" max="3534" width="15" style="6" customWidth="1"/>
    <col min="3535" max="3535" width="69.42578125" style="6" customWidth="1"/>
    <col min="3536" max="3536" width="29" style="6" customWidth="1"/>
    <col min="3537" max="3537" width="1.28515625" style="6" customWidth="1"/>
    <col min="3538" max="3538" width="29" style="6" customWidth="1"/>
    <col min="3539" max="3539" width="1.5703125" style="6" customWidth="1"/>
    <col min="3540" max="3540" width="0" style="6" hidden="1" customWidth="1"/>
    <col min="3541" max="3541" width="29" style="6" customWidth="1"/>
    <col min="3542" max="3542" width="1.5703125" style="6" customWidth="1"/>
    <col min="3543" max="3543" width="3.5703125" style="6" customWidth="1"/>
    <col min="3544" max="3544" width="29" style="6" customWidth="1"/>
    <col min="3545" max="3545" width="1.5703125" style="6" customWidth="1"/>
    <col min="3546" max="3546" width="29" style="6" customWidth="1"/>
    <col min="3547" max="3547" width="1.5703125" style="6" customWidth="1"/>
    <col min="3548" max="3549" width="0" style="6" hidden="1" customWidth="1"/>
    <col min="3550" max="3550" width="1.28515625" style="6" customWidth="1"/>
    <col min="3551" max="3551" width="5" style="6" customWidth="1"/>
    <col min="3552" max="3552" width="22.7109375" style="6" bestFit="1" customWidth="1"/>
    <col min="3553" max="3553" width="24.140625" style="6" bestFit="1" customWidth="1"/>
    <col min="3554" max="3554" width="22.7109375" style="6" bestFit="1" customWidth="1"/>
    <col min="3555" max="3555" width="16.42578125" style="6" bestFit="1" customWidth="1"/>
    <col min="3556" max="3556" width="13.28515625" style="6" bestFit="1" customWidth="1"/>
    <col min="3557" max="3557" width="2.42578125" style="6" customWidth="1"/>
    <col min="3558" max="3783" width="14.42578125" style="6"/>
    <col min="3784" max="3784" width="1.5703125" style="6" customWidth="1"/>
    <col min="3785" max="3786" width="42.5703125" style="6" customWidth="1"/>
    <col min="3787" max="3787" width="9.7109375" style="6" customWidth="1"/>
    <col min="3788" max="3788" width="1.5703125" style="6" customWidth="1"/>
    <col min="3789" max="3789" width="13.5703125" style="6" customWidth="1"/>
    <col min="3790" max="3790" width="15" style="6" customWidth="1"/>
    <col min="3791" max="3791" width="69.42578125" style="6" customWidth="1"/>
    <col min="3792" max="3792" width="29" style="6" customWidth="1"/>
    <col min="3793" max="3793" width="1.28515625" style="6" customWidth="1"/>
    <col min="3794" max="3794" width="29" style="6" customWidth="1"/>
    <col min="3795" max="3795" width="1.5703125" style="6" customWidth="1"/>
    <col min="3796" max="3796" width="0" style="6" hidden="1" customWidth="1"/>
    <col min="3797" max="3797" width="29" style="6" customWidth="1"/>
    <col min="3798" max="3798" width="1.5703125" style="6" customWidth="1"/>
    <col min="3799" max="3799" width="3.5703125" style="6" customWidth="1"/>
    <col min="3800" max="3800" width="29" style="6" customWidth="1"/>
    <col min="3801" max="3801" width="1.5703125" style="6" customWidth="1"/>
    <col min="3802" max="3802" width="29" style="6" customWidth="1"/>
    <col min="3803" max="3803" width="1.5703125" style="6" customWidth="1"/>
    <col min="3804" max="3805" width="0" style="6" hidden="1" customWidth="1"/>
    <col min="3806" max="3806" width="1.28515625" style="6" customWidth="1"/>
    <col min="3807" max="3807" width="5" style="6" customWidth="1"/>
    <col min="3808" max="3808" width="22.7109375" style="6" bestFit="1" customWidth="1"/>
    <col min="3809" max="3809" width="24.140625" style="6" bestFit="1" customWidth="1"/>
    <col min="3810" max="3810" width="22.7109375" style="6" bestFit="1" customWidth="1"/>
    <col min="3811" max="3811" width="16.42578125" style="6" bestFit="1" customWidth="1"/>
    <col min="3812" max="3812" width="13.28515625" style="6" bestFit="1" customWidth="1"/>
    <col min="3813" max="3813" width="2.42578125" style="6" customWidth="1"/>
    <col min="3814" max="4039" width="14.42578125" style="6"/>
    <col min="4040" max="4040" width="1.5703125" style="6" customWidth="1"/>
    <col min="4041" max="4042" width="42.5703125" style="6" customWidth="1"/>
    <col min="4043" max="4043" width="9.7109375" style="6" customWidth="1"/>
    <col min="4044" max="4044" width="1.5703125" style="6" customWidth="1"/>
    <col min="4045" max="4045" width="13.5703125" style="6" customWidth="1"/>
    <col min="4046" max="4046" width="15" style="6" customWidth="1"/>
    <col min="4047" max="4047" width="69.42578125" style="6" customWidth="1"/>
    <col min="4048" max="4048" width="29" style="6" customWidth="1"/>
    <col min="4049" max="4049" width="1.28515625" style="6" customWidth="1"/>
    <col min="4050" max="4050" width="29" style="6" customWidth="1"/>
    <col min="4051" max="4051" width="1.5703125" style="6" customWidth="1"/>
    <col min="4052" max="4052" width="0" style="6" hidden="1" customWidth="1"/>
    <col min="4053" max="4053" width="29" style="6" customWidth="1"/>
    <col min="4054" max="4054" width="1.5703125" style="6" customWidth="1"/>
    <col min="4055" max="4055" width="3.5703125" style="6" customWidth="1"/>
    <col min="4056" max="4056" width="29" style="6" customWidth="1"/>
    <col min="4057" max="4057" width="1.5703125" style="6" customWidth="1"/>
    <col min="4058" max="4058" width="29" style="6" customWidth="1"/>
    <col min="4059" max="4059" width="1.5703125" style="6" customWidth="1"/>
    <col min="4060" max="4061" width="0" style="6" hidden="1" customWidth="1"/>
    <col min="4062" max="4062" width="1.28515625" style="6" customWidth="1"/>
    <col min="4063" max="4063" width="5" style="6" customWidth="1"/>
    <col min="4064" max="4064" width="22.7109375" style="6" bestFit="1" customWidth="1"/>
    <col min="4065" max="4065" width="24.140625" style="6" bestFit="1" customWidth="1"/>
    <col min="4066" max="4066" width="22.7109375" style="6" bestFit="1" customWidth="1"/>
    <col min="4067" max="4067" width="16.42578125" style="6" bestFit="1" customWidth="1"/>
    <col min="4068" max="4068" width="13.28515625" style="6" bestFit="1" customWidth="1"/>
    <col min="4069" max="4069" width="2.42578125" style="6" customWidth="1"/>
    <col min="4070" max="4295" width="14.42578125" style="6"/>
    <col min="4296" max="4296" width="1.5703125" style="6" customWidth="1"/>
    <col min="4297" max="4298" width="42.5703125" style="6" customWidth="1"/>
    <col min="4299" max="4299" width="9.7109375" style="6" customWidth="1"/>
    <col min="4300" max="4300" width="1.5703125" style="6" customWidth="1"/>
    <col min="4301" max="4301" width="13.5703125" style="6" customWidth="1"/>
    <col min="4302" max="4302" width="15" style="6" customWidth="1"/>
    <col min="4303" max="4303" width="69.42578125" style="6" customWidth="1"/>
    <col min="4304" max="4304" width="29" style="6" customWidth="1"/>
    <col min="4305" max="4305" width="1.28515625" style="6" customWidth="1"/>
    <col min="4306" max="4306" width="29" style="6" customWidth="1"/>
    <col min="4307" max="4307" width="1.5703125" style="6" customWidth="1"/>
    <col min="4308" max="4308" width="0" style="6" hidden="1" customWidth="1"/>
    <col min="4309" max="4309" width="29" style="6" customWidth="1"/>
    <col min="4310" max="4310" width="1.5703125" style="6" customWidth="1"/>
    <col min="4311" max="4311" width="3.5703125" style="6" customWidth="1"/>
    <col min="4312" max="4312" width="29" style="6" customWidth="1"/>
    <col min="4313" max="4313" width="1.5703125" style="6" customWidth="1"/>
    <col min="4314" max="4314" width="29" style="6" customWidth="1"/>
    <col min="4315" max="4315" width="1.5703125" style="6" customWidth="1"/>
    <col min="4316" max="4317" width="0" style="6" hidden="1" customWidth="1"/>
    <col min="4318" max="4318" width="1.28515625" style="6" customWidth="1"/>
    <col min="4319" max="4319" width="5" style="6" customWidth="1"/>
    <col min="4320" max="4320" width="22.7109375" style="6" bestFit="1" customWidth="1"/>
    <col min="4321" max="4321" width="24.140625" style="6" bestFit="1" customWidth="1"/>
    <col min="4322" max="4322" width="22.7109375" style="6" bestFit="1" customWidth="1"/>
    <col min="4323" max="4323" width="16.42578125" style="6" bestFit="1" customWidth="1"/>
    <col min="4324" max="4324" width="13.28515625" style="6" bestFit="1" customWidth="1"/>
    <col min="4325" max="4325" width="2.42578125" style="6" customWidth="1"/>
    <col min="4326" max="4551" width="14.42578125" style="6"/>
    <col min="4552" max="4552" width="1.5703125" style="6" customWidth="1"/>
    <col min="4553" max="4554" width="42.5703125" style="6" customWidth="1"/>
    <col min="4555" max="4555" width="9.7109375" style="6" customWidth="1"/>
    <col min="4556" max="4556" width="1.5703125" style="6" customWidth="1"/>
    <col min="4557" max="4557" width="13.5703125" style="6" customWidth="1"/>
    <col min="4558" max="4558" width="15" style="6" customWidth="1"/>
    <col min="4559" max="4559" width="69.42578125" style="6" customWidth="1"/>
    <col min="4560" max="4560" width="29" style="6" customWidth="1"/>
    <col min="4561" max="4561" width="1.28515625" style="6" customWidth="1"/>
    <col min="4562" max="4562" width="29" style="6" customWidth="1"/>
    <col min="4563" max="4563" width="1.5703125" style="6" customWidth="1"/>
    <col min="4564" max="4564" width="0" style="6" hidden="1" customWidth="1"/>
    <col min="4565" max="4565" width="29" style="6" customWidth="1"/>
    <col min="4566" max="4566" width="1.5703125" style="6" customWidth="1"/>
    <col min="4567" max="4567" width="3.5703125" style="6" customWidth="1"/>
    <col min="4568" max="4568" width="29" style="6" customWidth="1"/>
    <col min="4569" max="4569" width="1.5703125" style="6" customWidth="1"/>
    <col min="4570" max="4570" width="29" style="6" customWidth="1"/>
    <col min="4571" max="4571" width="1.5703125" style="6" customWidth="1"/>
    <col min="4572" max="4573" width="0" style="6" hidden="1" customWidth="1"/>
    <col min="4574" max="4574" width="1.28515625" style="6" customWidth="1"/>
    <col min="4575" max="4575" width="5" style="6" customWidth="1"/>
    <col min="4576" max="4576" width="22.7109375" style="6" bestFit="1" customWidth="1"/>
    <col min="4577" max="4577" width="24.140625" style="6" bestFit="1" customWidth="1"/>
    <col min="4578" max="4578" width="22.7109375" style="6" bestFit="1" customWidth="1"/>
    <col min="4579" max="4579" width="16.42578125" style="6" bestFit="1" customWidth="1"/>
    <col min="4580" max="4580" width="13.28515625" style="6" bestFit="1" customWidth="1"/>
    <col min="4581" max="4581" width="2.42578125" style="6" customWidth="1"/>
    <col min="4582" max="4807" width="14.42578125" style="6"/>
    <col min="4808" max="4808" width="1.5703125" style="6" customWidth="1"/>
    <col min="4809" max="4810" width="42.5703125" style="6" customWidth="1"/>
    <col min="4811" max="4811" width="9.7109375" style="6" customWidth="1"/>
    <col min="4812" max="4812" width="1.5703125" style="6" customWidth="1"/>
    <col min="4813" max="4813" width="13.5703125" style="6" customWidth="1"/>
    <col min="4814" max="4814" width="15" style="6" customWidth="1"/>
    <col min="4815" max="4815" width="69.42578125" style="6" customWidth="1"/>
    <col min="4816" max="4816" width="29" style="6" customWidth="1"/>
    <col min="4817" max="4817" width="1.28515625" style="6" customWidth="1"/>
    <col min="4818" max="4818" width="29" style="6" customWidth="1"/>
    <col min="4819" max="4819" width="1.5703125" style="6" customWidth="1"/>
    <col min="4820" max="4820" width="0" style="6" hidden="1" customWidth="1"/>
    <col min="4821" max="4821" width="29" style="6" customWidth="1"/>
    <col min="4822" max="4822" width="1.5703125" style="6" customWidth="1"/>
    <col min="4823" max="4823" width="3.5703125" style="6" customWidth="1"/>
    <col min="4824" max="4824" width="29" style="6" customWidth="1"/>
    <col min="4825" max="4825" width="1.5703125" style="6" customWidth="1"/>
    <col min="4826" max="4826" width="29" style="6" customWidth="1"/>
    <col min="4827" max="4827" width="1.5703125" style="6" customWidth="1"/>
    <col min="4828" max="4829" width="0" style="6" hidden="1" customWidth="1"/>
    <col min="4830" max="4830" width="1.28515625" style="6" customWidth="1"/>
    <col min="4831" max="4831" width="5" style="6" customWidth="1"/>
    <col min="4832" max="4832" width="22.7109375" style="6" bestFit="1" customWidth="1"/>
    <col min="4833" max="4833" width="24.140625" style="6" bestFit="1" customWidth="1"/>
    <col min="4834" max="4834" width="22.7109375" style="6" bestFit="1" customWidth="1"/>
    <col min="4835" max="4835" width="16.42578125" style="6" bestFit="1" customWidth="1"/>
    <col min="4836" max="4836" width="13.28515625" style="6" bestFit="1" customWidth="1"/>
    <col min="4837" max="4837" width="2.42578125" style="6" customWidth="1"/>
    <col min="4838" max="5063" width="14.42578125" style="6"/>
    <col min="5064" max="5064" width="1.5703125" style="6" customWidth="1"/>
    <col min="5065" max="5066" width="42.5703125" style="6" customWidth="1"/>
    <col min="5067" max="5067" width="9.7109375" style="6" customWidth="1"/>
    <col min="5068" max="5068" width="1.5703125" style="6" customWidth="1"/>
    <col min="5069" max="5069" width="13.5703125" style="6" customWidth="1"/>
    <col min="5070" max="5070" width="15" style="6" customWidth="1"/>
    <col min="5071" max="5071" width="69.42578125" style="6" customWidth="1"/>
    <col min="5072" max="5072" width="29" style="6" customWidth="1"/>
    <col min="5073" max="5073" width="1.28515625" style="6" customWidth="1"/>
    <col min="5074" max="5074" width="29" style="6" customWidth="1"/>
    <col min="5075" max="5075" width="1.5703125" style="6" customWidth="1"/>
    <col min="5076" max="5076" width="0" style="6" hidden="1" customWidth="1"/>
    <col min="5077" max="5077" width="29" style="6" customWidth="1"/>
    <col min="5078" max="5078" width="1.5703125" style="6" customWidth="1"/>
    <col min="5079" max="5079" width="3.5703125" style="6" customWidth="1"/>
    <col min="5080" max="5080" width="29" style="6" customWidth="1"/>
    <col min="5081" max="5081" width="1.5703125" style="6" customWidth="1"/>
    <col min="5082" max="5082" width="29" style="6" customWidth="1"/>
    <col min="5083" max="5083" width="1.5703125" style="6" customWidth="1"/>
    <col min="5084" max="5085" width="0" style="6" hidden="1" customWidth="1"/>
    <col min="5086" max="5086" width="1.28515625" style="6" customWidth="1"/>
    <col min="5087" max="5087" width="5" style="6" customWidth="1"/>
    <col min="5088" max="5088" width="22.7109375" style="6" bestFit="1" customWidth="1"/>
    <col min="5089" max="5089" width="24.140625" style="6" bestFit="1" customWidth="1"/>
    <col min="5090" max="5090" width="22.7109375" style="6" bestFit="1" customWidth="1"/>
    <col min="5091" max="5091" width="16.42578125" style="6" bestFit="1" customWidth="1"/>
    <col min="5092" max="5092" width="13.28515625" style="6" bestFit="1" customWidth="1"/>
    <col min="5093" max="5093" width="2.42578125" style="6" customWidth="1"/>
    <col min="5094" max="5319" width="14.42578125" style="6"/>
    <col min="5320" max="5320" width="1.5703125" style="6" customWidth="1"/>
    <col min="5321" max="5322" width="42.5703125" style="6" customWidth="1"/>
    <col min="5323" max="5323" width="9.7109375" style="6" customWidth="1"/>
    <col min="5324" max="5324" width="1.5703125" style="6" customWidth="1"/>
    <col min="5325" max="5325" width="13.5703125" style="6" customWidth="1"/>
    <col min="5326" max="5326" width="15" style="6" customWidth="1"/>
    <col min="5327" max="5327" width="69.42578125" style="6" customWidth="1"/>
    <col min="5328" max="5328" width="29" style="6" customWidth="1"/>
    <col min="5329" max="5329" width="1.28515625" style="6" customWidth="1"/>
    <col min="5330" max="5330" width="29" style="6" customWidth="1"/>
    <col min="5331" max="5331" width="1.5703125" style="6" customWidth="1"/>
    <col min="5332" max="5332" width="0" style="6" hidden="1" customWidth="1"/>
    <col min="5333" max="5333" width="29" style="6" customWidth="1"/>
    <col min="5334" max="5334" width="1.5703125" style="6" customWidth="1"/>
    <col min="5335" max="5335" width="3.5703125" style="6" customWidth="1"/>
    <col min="5336" max="5336" width="29" style="6" customWidth="1"/>
    <col min="5337" max="5337" width="1.5703125" style="6" customWidth="1"/>
    <col min="5338" max="5338" width="29" style="6" customWidth="1"/>
    <col min="5339" max="5339" width="1.5703125" style="6" customWidth="1"/>
    <col min="5340" max="5341" width="0" style="6" hidden="1" customWidth="1"/>
    <col min="5342" max="5342" width="1.28515625" style="6" customWidth="1"/>
    <col min="5343" max="5343" width="5" style="6" customWidth="1"/>
    <col min="5344" max="5344" width="22.7109375" style="6" bestFit="1" customWidth="1"/>
    <col min="5345" max="5345" width="24.140625" style="6" bestFit="1" customWidth="1"/>
    <col min="5346" max="5346" width="22.7109375" style="6" bestFit="1" customWidth="1"/>
    <col min="5347" max="5347" width="16.42578125" style="6" bestFit="1" customWidth="1"/>
    <col min="5348" max="5348" width="13.28515625" style="6" bestFit="1" customWidth="1"/>
    <col min="5349" max="5349" width="2.42578125" style="6" customWidth="1"/>
    <col min="5350" max="5575" width="14.42578125" style="6"/>
    <col min="5576" max="5576" width="1.5703125" style="6" customWidth="1"/>
    <col min="5577" max="5578" width="42.5703125" style="6" customWidth="1"/>
    <col min="5579" max="5579" width="9.7109375" style="6" customWidth="1"/>
    <col min="5580" max="5580" width="1.5703125" style="6" customWidth="1"/>
    <col min="5581" max="5581" width="13.5703125" style="6" customWidth="1"/>
    <col min="5582" max="5582" width="15" style="6" customWidth="1"/>
    <col min="5583" max="5583" width="69.42578125" style="6" customWidth="1"/>
    <col min="5584" max="5584" width="29" style="6" customWidth="1"/>
    <col min="5585" max="5585" width="1.28515625" style="6" customWidth="1"/>
    <col min="5586" max="5586" width="29" style="6" customWidth="1"/>
    <col min="5587" max="5587" width="1.5703125" style="6" customWidth="1"/>
    <col min="5588" max="5588" width="0" style="6" hidden="1" customWidth="1"/>
    <col min="5589" max="5589" width="29" style="6" customWidth="1"/>
    <col min="5590" max="5590" width="1.5703125" style="6" customWidth="1"/>
    <col min="5591" max="5591" width="3.5703125" style="6" customWidth="1"/>
    <col min="5592" max="5592" width="29" style="6" customWidth="1"/>
    <col min="5593" max="5593" width="1.5703125" style="6" customWidth="1"/>
    <col min="5594" max="5594" width="29" style="6" customWidth="1"/>
    <col min="5595" max="5595" width="1.5703125" style="6" customWidth="1"/>
    <col min="5596" max="5597" width="0" style="6" hidden="1" customWidth="1"/>
    <col min="5598" max="5598" width="1.28515625" style="6" customWidth="1"/>
    <col min="5599" max="5599" width="5" style="6" customWidth="1"/>
    <col min="5600" max="5600" width="22.7109375" style="6" bestFit="1" customWidth="1"/>
    <col min="5601" max="5601" width="24.140625" style="6" bestFit="1" customWidth="1"/>
    <col min="5602" max="5602" width="22.7109375" style="6" bestFit="1" customWidth="1"/>
    <col min="5603" max="5603" width="16.42578125" style="6" bestFit="1" customWidth="1"/>
    <col min="5604" max="5604" width="13.28515625" style="6" bestFit="1" customWidth="1"/>
    <col min="5605" max="5605" width="2.42578125" style="6" customWidth="1"/>
    <col min="5606" max="5831" width="14.42578125" style="6"/>
    <col min="5832" max="5832" width="1.5703125" style="6" customWidth="1"/>
    <col min="5833" max="5834" width="42.5703125" style="6" customWidth="1"/>
    <col min="5835" max="5835" width="9.7109375" style="6" customWidth="1"/>
    <col min="5836" max="5836" width="1.5703125" style="6" customWidth="1"/>
    <col min="5837" max="5837" width="13.5703125" style="6" customWidth="1"/>
    <col min="5838" max="5838" width="15" style="6" customWidth="1"/>
    <col min="5839" max="5839" width="69.42578125" style="6" customWidth="1"/>
    <col min="5840" max="5840" width="29" style="6" customWidth="1"/>
    <col min="5841" max="5841" width="1.28515625" style="6" customWidth="1"/>
    <col min="5842" max="5842" width="29" style="6" customWidth="1"/>
    <col min="5843" max="5843" width="1.5703125" style="6" customWidth="1"/>
    <col min="5844" max="5844" width="0" style="6" hidden="1" customWidth="1"/>
    <col min="5845" max="5845" width="29" style="6" customWidth="1"/>
    <col min="5846" max="5846" width="1.5703125" style="6" customWidth="1"/>
    <col min="5847" max="5847" width="3.5703125" style="6" customWidth="1"/>
    <col min="5848" max="5848" width="29" style="6" customWidth="1"/>
    <col min="5849" max="5849" width="1.5703125" style="6" customWidth="1"/>
    <col min="5850" max="5850" width="29" style="6" customWidth="1"/>
    <col min="5851" max="5851" width="1.5703125" style="6" customWidth="1"/>
    <col min="5852" max="5853" width="0" style="6" hidden="1" customWidth="1"/>
    <col min="5854" max="5854" width="1.28515625" style="6" customWidth="1"/>
    <col min="5855" max="5855" width="5" style="6" customWidth="1"/>
    <col min="5856" max="5856" width="22.7109375" style="6" bestFit="1" customWidth="1"/>
    <col min="5857" max="5857" width="24.140625" style="6" bestFit="1" customWidth="1"/>
    <col min="5858" max="5858" width="22.7109375" style="6" bestFit="1" customWidth="1"/>
    <col min="5859" max="5859" width="16.42578125" style="6" bestFit="1" customWidth="1"/>
    <col min="5860" max="5860" width="13.28515625" style="6" bestFit="1" customWidth="1"/>
    <col min="5861" max="5861" width="2.42578125" style="6" customWidth="1"/>
    <col min="5862" max="6087" width="14.42578125" style="6"/>
    <col min="6088" max="6088" width="1.5703125" style="6" customWidth="1"/>
    <col min="6089" max="6090" width="42.5703125" style="6" customWidth="1"/>
    <col min="6091" max="6091" width="9.7109375" style="6" customWidth="1"/>
    <col min="6092" max="6092" width="1.5703125" style="6" customWidth="1"/>
    <col min="6093" max="6093" width="13.5703125" style="6" customWidth="1"/>
    <col min="6094" max="6094" width="15" style="6" customWidth="1"/>
    <col min="6095" max="6095" width="69.42578125" style="6" customWidth="1"/>
    <col min="6096" max="6096" width="29" style="6" customWidth="1"/>
    <col min="6097" max="6097" width="1.28515625" style="6" customWidth="1"/>
    <col min="6098" max="6098" width="29" style="6" customWidth="1"/>
    <col min="6099" max="6099" width="1.5703125" style="6" customWidth="1"/>
    <col min="6100" max="6100" width="0" style="6" hidden="1" customWidth="1"/>
    <col min="6101" max="6101" width="29" style="6" customWidth="1"/>
    <col min="6102" max="6102" width="1.5703125" style="6" customWidth="1"/>
    <col min="6103" max="6103" width="3.5703125" style="6" customWidth="1"/>
    <col min="6104" max="6104" width="29" style="6" customWidth="1"/>
    <col min="6105" max="6105" width="1.5703125" style="6" customWidth="1"/>
    <col min="6106" max="6106" width="29" style="6" customWidth="1"/>
    <col min="6107" max="6107" width="1.5703125" style="6" customWidth="1"/>
    <col min="6108" max="6109" width="0" style="6" hidden="1" customWidth="1"/>
    <col min="6110" max="6110" width="1.28515625" style="6" customWidth="1"/>
    <col min="6111" max="6111" width="5" style="6" customWidth="1"/>
    <col min="6112" max="6112" width="22.7109375" style="6" bestFit="1" customWidth="1"/>
    <col min="6113" max="6113" width="24.140625" style="6" bestFit="1" customWidth="1"/>
    <col min="6114" max="6114" width="22.7109375" style="6" bestFit="1" customWidth="1"/>
    <col min="6115" max="6115" width="16.42578125" style="6" bestFit="1" customWidth="1"/>
    <col min="6116" max="6116" width="13.28515625" style="6" bestFit="1" customWidth="1"/>
    <col min="6117" max="6117" width="2.42578125" style="6" customWidth="1"/>
    <col min="6118" max="6343" width="14.42578125" style="6"/>
    <col min="6344" max="6344" width="1.5703125" style="6" customWidth="1"/>
    <col min="6345" max="6346" width="42.5703125" style="6" customWidth="1"/>
    <col min="6347" max="6347" width="9.7109375" style="6" customWidth="1"/>
    <col min="6348" max="6348" width="1.5703125" style="6" customWidth="1"/>
    <col min="6349" max="6349" width="13.5703125" style="6" customWidth="1"/>
    <col min="6350" max="6350" width="15" style="6" customWidth="1"/>
    <col min="6351" max="6351" width="69.42578125" style="6" customWidth="1"/>
    <col min="6352" max="6352" width="29" style="6" customWidth="1"/>
    <col min="6353" max="6353" width="1.28515625" style="6" customWidth="1"/>
    <col min="6354" max="6354" width="29" style="6" customWidth="1"/>
    <col min="6355" max="6355" width="1.5703125" style="6" customWidth="1"/>
    <col min="6356" max="6356" width="0" style="6" hidden="1" customWidth="1"/>
    <col min="6357" max="6357" width="29" style="6" customWidth="1"/>
    <col min="6358" max="6358" width="1.5703125" style="6" customWidth="1"/>
    <col min="6359" max="6359" width="3.5703125" style="6" customWidth="1"/>
    <col min="6360" max="6360" width="29" style="6" customWidth="1"/>
    <col min="6361" max="6361" width="1.5703125" style="6" customWidth="1"/>
    <col min="6362" max="6362" width="29" style="6" customWidth="1"/>
    <col min="6363" max="6363" width="1.5703125" style="6" customWidth="1"/>
    <col min="6364" max="6365" width="0" style="6" hidden="1" customWidth="1"/>
    <col min="6366" max="6366" width="1.28515625" style="6" customWidth="1"/>
    <col min="6367" max="6367" width="5" style="6" customWidth="1"/>
    <col min="6368" max="6368" width="22.7109375" style="6" bestFit="1" customWidth="1"/>
    <col min="6369" max="6369" width="24.140625" style="6" bestFit="1" customWidth="1"/>
    <col min="6370" max="6370" width="22.7109375" style="6" bestFit="1" customWidth="1"/>
    <col min="6371" max="6371" width="16.42578125" style="6" bestFit="1" customWidth="1"/>
    <col min="6372" max="6372" width="13.28515625" style="6" bestFit="1" customWidth="1"/>
    <col min="6373" max="6373" width="2.42578125" style="6" customWidth="1"/>
    <col min="6374" max="6599" width="14.42578125" style="6"/>
    <col min="6600" max="6600" width="1.5703125" style="6" customWidth="1"/>
    <col min="6601" max="6602" width="42.5703125" style="6" customWidth="1"/>
    <col min="6603" max="6603" width="9.7109375" style="6" customWidth="1"/>
    <col min="6604" max="6604" width="1.5703125" style="6" customWidth="1"/>
    <col min="6605" max="6605" width="13.5703125" style="6" customWidth="1"/>
    <col min="6606" max="6606" width="15" style="6" customWidth="1"/>
    <col min="6607" max="6607" width="69.42578125" style="6" customWidth="1"/>
    <col min="6608" max="6608" width="29" style="6" customWidth="1"/>
    <col min="6609" max="6609" width="1.28515625" style="6" customWidth="1"/>
    <col min="6610" max="6610" width="29" style="6" customWidth="1"/>
    <col min="6611" max="6611" width="1.5703125" style="6" customWidth="1"/>
    <col min="6612" max="6612" width="0" style="6" hidden="1" customWidth="1"/>
    <col min="6613" max="6613" width="29" style="6" customWidth="1"/>
    <col min="6614" max="6614" width="1.5703125" style="6" customWidth="1"/>
    <col min="6615" max="6615" width="3.5703125" style="6" customWidth="1"/>
    <col min="6616" max="6616" width="29" style="6" customWidth="1"/>
    <col min="6617" max="6617" width="1.5703125" style="6" customWidth="1"/>
    <col min="6618" max="6618" width="29" style="6" customWidth="1"/>
    <col min="6619" max="6619" width="1.5703125" style="6" customWidth="1"/>
    <col min="6620" max="6621" width="0" style="6" hidden="1" customWidth="1"/>
    <col min="6622" max="6622" width="1.28515625" style="6" customWidth="1"/>
    <col min="6623" max="6623" width="5" style="6" customWidth="1"/>
    <col min="6624" max="6624" width="22.7109375" style="6" bestFit="1" customWidth="1"/>
    <col min="6625" max="6625" width="24.140625" style="6" bestFit="1" customWidth="1"/>
    <col min="6626" max="6626" width="22.7109375" style="6" bestFit="1" customWidth="1"/>
    <col min="6627" max="6627" width="16.42578125" style="6" bestFit="1" customWidth="1"/>
    <col min="6628" max="6628" width="13.28515625" style="6" bestFit="1" customWidth="1"/>
    <col min="6629" max="6629" width="2.42578125" style="6" customWidth="1"/>
    <col min="6630" max="6855" width="14.42578125" style="6"/>
    <col min="6856" max="6856" width="1.5703125" style="6" customWidth="1"/>
    <col min="6857" max="6858" width="42.5703125" style="6" customWidth="1"/>
    <col min="6859" max="6859" width="9.7109375" style="6" customWidth="1"/>
    <col min="6860" max="6860" width="1.5703125" style="6" customWidth="1"/>
    <col min="6861" max="6861" width="13.5703125" style="6" customWidth="1"/>
    <col min="6862" max="6862" width="15" style="6" customWidth="1"/>
    <col min="6863" max="6863" width="69.42578125" style="6" customWidth="1"/>
    <col min="6864" max="6864" width="29" style="6" customWidth="1"/>
    <col min="6865" max="6865" width="1.28515625" style="6" customWidth="1"/>
    <col min="6866" max="6866" width="29" style="6" customWidth="1"/>
    <col min="6867" max="6867" width="1.5703125" style="6" customWidth="1"/>
    <col min="6868" max="6868" width="0" style="6" hidden="1" customWidth="1"/>
    <col min="6869" max="6869" width="29" style="6" customWidth="1"/>
    <col min="6870" max="6870" width="1.5703125" style="6" customWidth="1"/>
    <col min="6871" max="6871" width="3.5703125" style="6" customWidth="1"/>
    <col min="6872" max="6872" width="29" style="6" customWidth="1"/>
    <col min="6873" max="6873" width="1.5703125" style="6" customWidth="1"/>
    <col min="6874" max="6874" width="29" style="6" customWidth="1"/>
    <col min="6875" max="6875" width="1.5703125" style="6" customWidth="1"/>
    <col min="6876" max="6877" width="0" style="6" hidden="1" customWidth="1"/>
    <col min="6878" max="6878" width="1.28515625" style="6" customWidth="1"/>
    <col min="6879" max="6879" width="5" style="6" customWidth="1"/>
    <col min="6880" max="6880" width="22.7109375" style="6" bestFit="1" customWidth="1"/>
    <col min="6881" max="6881" width="24.140625" style="6" bestFit="1" customWidth="1"/>
    <col min="6882" max="6882" width="22.7109375" style="6" bestFit="1" customWidth="1"/>
    <col min="6883" max="6883" width="16.42578125" style="6" bestFit="1" customWidth="1"/>
    <col min="6884" max="6884" width="13.28515625" style="6" bestFit="1" customWidth="1"/>
    <col min="6885" max="6885" width="2.42578125" style="6" customWidth="1"/>
    <col min="6886" max="7111" width="14.42578125" style="6"/>
    <col min="7112" max="7112" width="1.5703125" style="6" customWidth="1"/>
    <col min="7113" max="7114" width="42.5703125" style="6" customWidth="1"/>
    <col min="7115" max="7115" width="9.7109375" style="6" customWidth="1"/>
    <col min="7116" max="7116" width="1.5703125" style="6" customWidth="1"/>
    <col min="7117" max="7117" width="13.5703125" style="6" customWidth="1"/>
    <col min="7118" max="7118" width="15" style="6" customWidth="1"/>
    <col min="7119" max="7119" width="69.42578125" style="6" customWidth="1"/>
    <col min="7120" max="7120" width="29" style="6" customWidth="1"/>
    <col min="7121" max="7121" width="1.28515625" style="6" customWidth="1"/>
    <col min="7122" max="7122" width="29" style="6" customWidth="1"/>
    <col min="7123" max="7123" width="1.5703125" style="6" customWidth="1"/>
    <col min="7124" max="7124" width="0" style="6" hidden="1" customWidth="1"/>
    <col min="7125" max="7125" width="29" style="6" customWidth="1"/>
    <col min="7126" max="7126" width="1.5703125" style="6" customWidth="1"/>
    <col min="7127" max="7127" width="3.5703125" style="6" customWidth="1"/>
    <col min="7128" max="7128" width="29" style="6" customWidth="1"/>
    <col min="7129" max="7129" width="1.5703125" style="6" customWidth="1"/>
    <col min="7130" max="7130" width="29" style="6" customWidth="1"/>
    <col min="7131" max="7131" width="1.5703125" style="6" customWidth="1"/>
    <col min="7132" max="7133" width="0" style="6" hidden="1" customWidth="1"/>
    <col min="7134" max="7134" width="1.28515625" style="6" customWidth="1"/>
    <col min="7135" max="7135" width="5" style="6" customWidth="1"/>
    <col min="7136" max="7136" width="22.7109375" style="6" bestFit="1" customWidth="1"/>
    <col min="7137" max="7137" width="24.140625" style="6" bestFit="1" customWidth="1"/>
    <col min="7138" max="7138" width="22.7109375" style="6" bestFit="1" customWidth="1"/>
    <col min="7139" max="7139" width="16.42578125" style="6" bestFit="1" customWidth="1"/>
    <col min="7140" max="7140" width="13.28515625" style="6" bestFit="1" customWidth="1"/>
    <col min="7141" max="7141" width="2.42578125" style="6" customWidth="1"/>
    <col min="7142" max="7367" width="14.42578125" style="6"/>
    <col min="7368" max="7368" width="1.5703125" style="6" customWidth="1"/>
    <col min="7369" max="7370" width="42.5703125" style="6" customWidth="1"/>
    <col min="7371" max="7371" width="9.7109375" style="6" customWidth="1"/>
    <col min="7372" max="7372" width="1.5703125" style="6" customWidth="1"/>
    <col min="7373" max="7373" width="13.5703125" style="6" customWidth="1"/>
    <col min="7374" max="7374" width="15" style="6" customWidth="1"/>
    <col min="7375" max="7375" width="69.42578125" style="6" customWidth="1"/>
    <col min="7376" max="7376" width="29" style="6" customWidth="1"/>
    <col min="7377" max="7377" width="1.28515625" style="6" customWidth="1"/>
    <col min="7378" max="7378" width="29" style="6" customWidth="1"/>
    <col min="7379" max="7379" width="1.5703125" style="6" customWidth="1"/>
    <col min="7380" max="7380" width="0" style="6" hidden="1" customWidth="1"/>
    <col min="7381" max="7381" width="29" style="6" customWidth="1"/>
    <col min="7382" max="7382" width="1.5703125" style="6" customWidth="1"/>
    <col min="7383" max="7383" width="3.5703125" style="6" customWidth="1"/>
    <col min="7384" max="7384" width="29" style="6" customWidth="1"/>
    <col min="7385" max="7385" width="1.5703125" style="6" customWidth="1"/>
    <col min="7386" max="7386" width="29" style="6" customWidth="1"/>
    <col min="7387" max="7387" width="1.5703125" style="6" customWidth="1"/>
    <col min="7388" max="7389" width="0" style="6" hidden="1" customWidth="1"/>
    <col min="7390" max="7390" width="1.28515625" style="6" customWidth="1"/>
    <col min="7391" max="7391" width="5" style="6" customWidth="1"/>
    <col min="7392" max="7392" width="22.7109375" style="6" bestFit="1" customWidth="1"/>
    <col min="7393" max="7393" width="24.140625" style="6" bestFit="1" customWidth="1"/>
    <col min="7394" max="7394" width="22.7109375" style="6" bestFit="1" customWidth="1"/>
    <col min="7395" max="7395" width="16.42578125" style="6" bestFit="1" customWidth="1"/>
    <col min="7396" max="7396" width="13.28515625" style="6" bestFit="1" customWidth="1"/>
    <col min="7397" max="7397" width="2.42578125" style="6" customWidth="1"/>
    <col min="7398" max="7623" width="14.42578125" style="6"/>
    <col min="7624" max="7624" width="1.5703125" style="6" customWidth="1"/>
    <col min="7625" max="7626" width="42.5703125" style="6" customWidth="1"/>
    <col min="7627" max="7627" width="9.7109375" style="6" customWidth="1"/>
    <col min="7628" max="7628" width="1.5703125" style="6" customWidth="1"/>
    <col min="7629" max="7629" width="13.5703125" style="6" customWidth="1"/>
    <col min="7630" max="7630" width="15" style="6" customWidth="1"/>
    <col min="7631" max="7631" width="69.42578125" style="6" customWidth="1"/>
    <col min="7632" max="7632" width="29" style="6" customWidth="1"/>
    <col min="7633" max="7633" width="1.28515625" style="6" customWidth="1"/>
    <col min="7634" max="7634" width="29" style="6" customWidth="1"/>
    <col min="7635" max="7635" width="1.5703125" style="6" customWidth="1"/>
    <col min="7636" max="7636" width="0" style="6" hidden="1" customWidth="1"/>
    <col min="7637" max="7637" width="29" style="6" customWidth="1"/>
    <col min="7638" max="7638" width="1.5703125" style="6" customWidth="1"/>
    <col min="7639" max="7639" width="3.5703125" style="6" customWidth="1"/>
    <col min="7640" max="7640" width="29" style="6" customWidth="1"/>
    <col min="7641" max="7641" width="1.5703125" style="6" customWidth="1"/>
    <col min="7642" max="7642" width="29" style="6" customWidth="1"/>
    <col min="7643" max="7643" width="1.5703125" style="6" customWidth="1"/>
    <col min="7644" max="7645" width="0" style="6" hidden="1" customWidth="1"/>
    <col min="7646" max="7646" width="1.28515625" style="6" customWidth="1"/>
    <col min="7647" max="7647" width="5" style="6" customWidth="1"/>
    <col min="7648" max="7648" width="22.7109375" style="6" bestFit="1" customWidth="1"/>
    <col min="7649" max="7649" width="24.140625" style="6" bestFit="1" customWidth="1"/>
    <col min="7650" max="7650" width="22.7109375" style="6" bestFit="1" customWidth="1"/>
    <col min="7651" max="7651" width="16.42578125" style="6" bestFit="1" customWidth="1"/>
    <col min="7652" max="7652" width="13.28515625" style="6" bestFit="1" customWidth="1"/>
    <col min="7653" max="7653" width="2.42578125" style="6" customWidth="1"/>
    <col min="7654" max="7879" width="14.42578125" style="6"/>
    <col min="7880" max="7880" width="1.5703125" style="6" customWidth="1"/>
    <col min="7881" max="7882" width="42.5703125" style="6" customWidth="1"/>
    <col min="7883" max="7883" width="9.7109375" style="6" customWidth="1"/>
    <col min="7884" max="7884" width="1.5703125" style="6" customWidth="1"/>
    <col min="7885" max="7885" width="13.5703125" style="6" customWidth="1"/>
    <col min="7886" max="7886" width="15" style="6" customWidth="1"/>
    <col min="7887" max="7887" width="69.42578125" style="6" customWidth="1"/>
    <col min="7888" max="7888" width="29" style="6" customWidth="1"/>
    <col min="7889" max="7889" width="1.28515625" style="6" customWidth="1"/>
    <col min="7890" max="7890" width="29" style="6" customWidth="1"/>
    <col min="7891" max="7891" width="1.5703125" style="6" customWidth="1"/>
    <col min="7892" max="7892" width="0" style="6" hidden="1" customWidth="1"/>
    <col min="7893" max="7893" width="29" style="6" customWidth="1"/>
    <col min="7894" max="7894" width="1.5703125" style="6" customWidth="1"/>
    <col min="7895" max="7895" width="3.5703125" style="6" customWidth="1"/>
    <col min="7896" max="7896" width="29" style="6" customWidth="1"/>
    <col min="7897" max="7897" width="1.5703125" style="6" customWidth="1"/>
    <col min="7898" max="7898" width="29" style="6" customWidth="1"/>
    <col min="7899" max="7899" width="1.5703125" style="6" customWidth="1"/>
    <col min="7900" max="7901" width="0" style="6" hidden="1" customWidth="1"/>
    <col min="7902" max="7902" width="1.28515625" style="6" customWidth="1"/>
    <col min="7903" max="7903" width="5" style="6" customWidth="1"/>
    <col min="7904" max="7904" width="22.7109375" style="6" bestFit="1" customWidth="1"/>
    <col min="7905" max="7905" width="24.140625" style="6" bestFit="1" customWidth="1"/>
    <col min="7906" max="7906" width="22.7109375" style="6" bestFit="1" customWidth="1"/>
    <col min="7907" max="7907" width="16.42578125" style="6" bestFit="1" customWidth="1"/>
    <col min="7908" max="7908" width="13.28515625" style="6" bestFit="1" customWidth="1"/>
    <col min="7909" max="7909" width="2.42578125" style="6" customWidth="1"/>
    <col min="7910" max="8135" width="14.42578125" style="6"/>
    <col min="8136" max="8136" width="1.5703125" style="6" customWidth="1"/>
    <col min="8137" max="8138" width="42.5703125" style="6" customWidth="1"/>
    <col min="8139" max="8139" width="9.7109375" style="6" customWidth="1"/>
    <col min="8140" max="8140" width="1.5703125" style="6" customWidth="1"/>
    <col min="8141" max="8141" width="13.5703125" style="6" customWidth="1"/>
    <col min="8142" max="8142" width="15" style="6" customWidth="1"/>
    <col min="8143" max="8143" width="69.42578125" style="6" customWidth="1"/>
    <col min="8144" max="8144" width="29" style="6" customWidth="1"/>
    <col min="8145" max="8145" width="1.28515625" style="6" customWidth="1"/>
    <col min="8146" max="8146" width="29" style="6" customWidth="1"/>
    <col min="8147" max="8147" width="1.5703125" style="6" customWidth="1"/>
    <col min="8148" max="8148" width="0" style="6" hidden="1" customWidth="1"/>
    <col min="8149" max="8149" width="29" style="6" customWidth="1"/>
    <col min="8150" max="8150" width="1.5703125" style="6" customWidth="1"/>
    <col min="8151" max="8151" width="3.5703125" style="6" customWidth="1"/>
    <col min="8152" max="8152" width="29" style="6" customWidth="1"/>
    <col min="8153" max="8153" width="1.5703125" style="6" customWidth="1"/>
    <col min="8154" max="8154" width="29" style="6" customWidth="1"/>
    <col min="8155" max="8155" width="1.5703125" style="6" customWidth="1"/>
    <col min="8156" max="8157" width="0" style="6" hidden="1" customWidth="1"/>
    <col min="8158" max="8158" width="1.28515625" style="6" customWidth="1"/>
    <col min="8159" max="8159" width="5" style="6" customWidth="1"/>
    <col min="8160" max="8160" width="22.7109375" style="6" bestFit="1" customWidth="1"/>
    <col min="8161" max="8161" width="24.140625" style="6" bestFit="1" customWidth="1"/>
    <col min="8162" max="8162" width="22.7109375" style="6" bestFit="1" customWidth="1"/>
    <col min="8163" max="8163" width="16.42578125" style="6" bestFit="1" customWidth="1"/>
    <col min="8164" max="8164" width="13.28515625" style="6" bestFit="1" customWidth="1"/>
    <col min="8165" max="8165" width="2.42578125" style="6" customWidth="1"/>
    <col min="8166" max="8391" width="14.42578125" style="6"/>
    <col min="8392" max="8392" width="1.5703125" style="6" customWidth="1"/>
    <col min="8393" max="8394" width="42.5703125" style="6" customWidth="1"/>
    <col min="8395" max="8395" width="9.7109375" style="6" customWidth="1"/>
    <col min="8396" max="8396" width="1.5703125" style="6" customWidth="1"/>
    <col min="8397" max="8397" width="13.5703125" style="6" customWidth="1"/>
    <col min="8398" max="8398" width="15" style="6" customWidth="1"/>
    <col min="8399" max="8399" width="69.42578125" style="6" customWidth="1"/>
    <col min="8400" max="8400" width="29" style="6" customWidth="1"/>
    <col min="8401" max="8401" width="1.28515625" style="6" customWidth="1"/>
    <col min="8402" max="8402" width="29" style="6" customWidth="1"/>
    <col min="8403" max="8403" width="1.5703125" style="6" customWidth="1"/>
    <col min="8404" max="8404" width="0" style="6" hidden="1" customWidth="1"/>
    <col min="8405" max="8405" width="29" style="6" customWidth="1"/>
    <col min="8406" max="8406" width="1.5703125" style="6" customWidth="1"/>
    <col min="8407" max="8407" width="3.5703125" style="6" customWidth="1"/>
    <col min="8408" max="8408" width="29" style="6" customWidth="1"/>
    <col min="8409" max="8409" width="1.5703125" style="6" customWidth="1"/>
    <col min="8410" max="8410" width="29" style="6" customWidth="1"/>
    <col min="8411" max="8411" width="1.5703125" style="6" customWidth="1"/>
    <col min="8412" max="8413" width="0" style="6" hidden="1" customWidth="1"/>
    <col min="8414" max="8414" width="1.28515625" style="6" customWidth="1"/>
    <col min="8415" max="8415" width="5" style="6" customWidth="1"/>
    <col min="8416" max="8416" width="22.7109375" style="6" bestFit="1" customWidth="1"/>
    <col min="8417" max="8417" width="24.140625" style="6" bestFit="1" customWidth="1"/>
    <col min="8418" max="8418" width="22.7109375" style="6" bestFit="1" customWidth="1"/>
    <col min="8419" max="8419" width="16.42578125" style="6" bestFit="1" customWidth="1"/>
    <col min="8420" max="8420" width="13.28515625" style="6" bestFit="1" customWidth="1"/>
    <col min="8421" max="8421" width="2.42578125" style="6" customWidth="1"/>
    <col min="8422" max="8647" width="14.42578125" style="6"/>
    <col min="8648" max="8648" width="1.5703125" style="6" customWidth="1"/>
    <col min="8649" max="8650" width="42.5703125" style="6" customWidth="1"/>
    <col min="8651" max="8651" width="9.7109375" style="6" customWidth="1"/>
    <col min="8652" max="8652" width="1.5703125" style="6" customWidth="1"/>
    <col min="8653" max="8653" width="13.5703125" style="6" customWidth="1"/>
    <col min="8654" max="8654" width="15" style="6" customWidth="1"/>
    <col min="8655" max="8655" width="69.42578125" style="6" customWidth="1"/>
    <col min="8656" max="8656" width="29" style="6" customWidth="1"/>
    <col min="8657" max="8657" width="1.28515625" style="6" customWidth="1"/>
    <col min="8658" max="8658" width="29" style="6" customWidth="1"/>
    <col min="8659" max="8659" width="1.5703125" style="6" customWidth="1"/>
    <col min="8660" max="8660" width="0" style="6" hidden="1" customWidth="1"/>
    <col min="8661" max="8661" width="29" style="6" customWidth="1"/>
    <col min="8662" max="8662" width="1.5703125" style="6" customWidth="1"/>
    <col min="8663" max="8663" width="3.5703125" style="6" customWidth="1"/>
    <col min="8664" max="8664" width="29" style="6" customWidth="1"/>
    <col min="8665" max="8665" width="1.5703125" style="6" customWidth="1"/>
    <col min="8666" max="8666" width="29" style="6" customWidth="1"/>
    <col min="8667" max="8667" width="1.5703125" style="6" customWidth="1"/>
    <col min="8668" max="8669" width="0" style="6" hidden="1" customWidth="1"/>
    <col min="8670" max="8670" width="1.28515625" style="6" customWidth="1"/>
    <col min="8671" max="8671" width="5" style="6" customWidth="1"/>
    <col min="8672" max="8672" width="22.7109375" style="6" bestFit="1" customWidth="1"/>
    <col min="8673" max="8673" width="24.140625" style="6" bestFit="1" customWidth="1"/>
    <col min="8674" max="8674" width="22.7109375" style="6" bestFit="1" customWidth="1"/>
    <col min="8675" max="8675" width="16.42578125" style="6" bestFit="1" customWidth="1"/>
    <col min="8676" max="8676" width="13.28515625" style="6" bestFit="1" customWidth="1"/>
    <col min="8677" max="8677" width="2.42578125" style="6" customWidth="1"/>
    <col min="8678" max="8903" width="14.42578125" style="6"/>
    <col min="8904" max="8904" width="1.5703125" style="6" customWidth="1"/>
    <col min="8905" max="8906" width="42.5703125" style="6" customWidth="1"/>
    <col min="8907" max="8907" width="9.7109375" style="6" customWidth="1"/>
    <col min="8908" max="8908" width="1.5703125" style="6" customWidth="1"/>
    <col min="8909" max="8909" width="13.5703125" style="6" customWidth="1"/>
    <col min="8910" max="8910" width="15" style="6" customWidth="1"/>
    <col min="8911" max="8911" width="69.42578125" style="6" customWidth="1"/>
    <col min="8912" max="8912" width="29" style="6" customWidth="1"/>
    <col min="8913" max="8913" width="1.28515625" style="6" customWidth="1"/>
    <col min="8914" max="8914" width="29" style="6" customWidth="1"/>
    <col min="8915" max="8915" width="1.5703125" style="6" customWidth="1"/>
    <col min="8916" max="8916" width="0" style="6" hidden="1" customWidth="1"/>
    <col min="8917" max="8917" width="29" style="6" customWidth="1"/>
    <col min="8918" max="8918" width="1.5703125" style="6" customWidth="1"/>
    <col min="8919" max="8919" width="3.5703125" style="6" customWidth="1"/>
    <col min="8920" max="8920" width="29" style="6" customWidth="1"/>
    <col min="8921" max="8921" width="1.5703125" style="6" customWidth="1"/>
    <col min="8922" max="8922" width="29" style="6" customWidth="1"/>
    <col min="8923" max="8923" width="1.5703125" style="6" customWidth="1"/>
    <col min="8924" max="8925" width="0" style="6" hidden="1" customWidth="1"/>
    <col min="8926" max="8926" width="1.28515625" style="6" customWidth="1"/>
    <col min="8927" max="8927" width="5" style="6" customWidth="1"/>
    <col min="8928" max="8928" width="22.7109375" style="6" bestFit="1" customWidth="1"/>
    <col min="8929" max="8929" width="24.140625" style="6" bestFit="1" customWidth="1"/>
    <col min="8930" max="8930" width="22.7109375" style="6" bestFit="1" customWidth="1"/>
    <col min="8931" max="8931" width="16.42578125" style="6" bestFit="1" customWidth="1"/>
    <col min="8932" max="8932" width="13.28515625" style="6" bestFit="1" customWidth="1"/>
    <col min="8933" max="8933" width="2.42578125" style="6" customWidth="1"/>
    <col min="8934" max="9159" width="14.42578125" style="6"/>
    <col min="9160" max="9160" width="1.5703125" style="6" customWidth="1"/>
    <col min="9161" max="9162" width="42.5703125" style="6" customWidth="1"/>
    <col min="9163" max="9163" width="9.7109375" style="6" customWidth="1"/>
    <col min="9164" max="9164" width="1.5703125" style="6" customWidth="1"/>
    <col min="9165" max="9165" width="13.5703125" style="6" customWidth="1"/>
    <col min="9166" max="9166" width="15" style="6" customWidth="1"/>
    <col min="9167" max="9167" width="69.42578125" style="6" customWidth="1"/>
    <col min="9168" max="9168" width="29" style="6" customWidth="1"/>
    <col min="9169" max="9169" width="1.28515625" style="6" customWidth="1"/>
    <col min="9170" max="9170" width="29" style="6" customWidth="1"/>
    <col min="9171" max="9171" width="1.5703125" style="6" customWidth="1"/>
    <col min="9172" max="9172" width="0" style="6" hidden="1" customWidth="1"/>
    <col min="9173" max="9173" width="29" style="6" customWidth="1"/>
    <col min="9174" max="9174" width="1.5703125" style="6" customWidth="1"/>
    <col min="9175" max="9175" width="3.5703125" style="6" customWidth="1"/>
    <col min="9176" max="9176" width="29" style="6" customWidth="1"/>
    <col min="9177" max="9177" width="1.5703125" style="6" customWidth="1"/>
    <col min="9178" max="9178" width="29" style="6" customWidth="1"/>
    <col min="9179" max="9179" width="1.5703125" style="6" customWidth="1"/>
    <col min="9180" max="9181" width="0" style="6" hidden="1" customWidth="1"/>
    <col min="9182" max="9182" width="1.28515625" style="6" customWidth="1"/>
    <col min="9183" max="9183" width="5" style="6" customWidth="1"/>
    <col min="9184" max="9184" width="22.7109375" style="6" bestFit="1" customWidth="1"/>
    <col min="9185" max="9185" width="24.140625" style="6" bestFit="1" customWidth="1"/>
    <col min="9186" max="9186" width="22.7109375" style="6" bestFit="1" customWidth="1"/>
    <col min="9187" max="9187" width="16.42578125" style="6" bestFit="1" customWidth="1"/>
    <col min="9188" max="9188" width="13.28515625" style="6" bestFit="1" customWidth="1"/>
    <col min="9189" max="9189" width="2.42578125" style="6" customWidth="1"/>
    <col min="9190" max="9415" width="14.42578125" style="6"/>
    <col min="9416" max="9416" width="1.5703125" style="6" customWidth="1"/>
    <col min="9417" max="9418" width="42.5703125" style="6" customWidth="1"/>
    <col min="9419" max="9419" width="9.7109375" style="6" customWidth="1"/>
    <col min="9420" max="9420" width="1.5703125" style="6" customWidth="1"/>
    <col min="9421" max="9421" width="13.5703125" style="6" customWidth="1"/>
    <col min="9422" max="9422" width="15" style="6" customWidth="1"/>
    <col min="9423" max="9423" width="69.42578125" style="6" customWidth="1"/>
    <col min="9424" max="9424" width="29" style="6" customWidth="1"/>
    <col min="9425" max="9425" width="1.28515625" style="6" customWidth="1"/>
    <col min="9426" max="9426" width="29" style="6" customWidth="1"/>
    <col min="9427" max="9427" width="1.5703125" style="6" customWidth="1"/>
    <col min="9428" max="9428" width="0" style="6" hidden="1" customWidth="1"/>
    <col min="9429" max="9429" width="29" style="6" customWidth="1"/>
    <col min="9430" max="9430" width="1.5703125" style="6" customWidth="1"/>
    <col min="9431" max="9431" width="3.5703125" style="6" customWidth="1"/>
    <col min="9432" max="9432" width="29" style="6" customWidth="1"/>
    <col min="9433" max="9433" width="1.5703125" style="6" customWidth="1"/>
    <col min="9434" max="9434" width="29" style="6" customWidth="1"/>
    <col min="9435" max="9435" width="1.5703125" style="6" customWidth="1"/>
    <col min="9436" max="9437" width="0" style="6" hidden="1" customWidth="1"/>
    <col min="9438" max="9438" width="1.28515625" style="6" customWidth="1"/>
    <col min="9439" max="9439" width="5" style="6" customWidth="1"/>
    <col min="9440" max="9440" width="22.7109375" style="6" bestFit="1" customWidth="1"/>
    <col min="9441" max="9441" width="24.140625" style="6" bestFit="1" customWidth="1"/>
    <col min="9442" max="9442" width="22.7109375" style="6" bestFit="1" customWidth="1"/>
    <col min="9443" max="9443" width="16.42578125" style="6" bestFit="1" customWidth="1"/>
    <col min="9444" max="9444" width="13.28515625" style="6" bestFit="1" customWidth="1"/>
    <col min="9445" max="9445" width="2.42578125" style="6" customWidth="1"/>
    <col min="9446" max="9671" width="14.42578125" style="6"/>
    <col min="9672" max="9672" width="1.5703125" style="6" customWidth="1"/>
    <col min="9673" max="9674" width="42.5703125" style="6" customWidth="1"/>
    <col min="9675" max="9675" width="9.7109375" style="6" customWidth="1"/>
    <col min="9676" max="9676" width="1.5703125" style="6" customWidth="1"/>
    <col min="9677" max="9677" width="13.5703125" style="6" customWidth="1"/>
    <col min="9678" max="9678" width="15" style="6" customWidth="1"/>
    <col min="9679" max="9679" width="69.42578125" style="6" customWidth="1"/>
    <col min="9680" max="9680" width="29" style="6" customWidth="1"/>
    <col min="9681" max="9681" width="1.28515625" style="6" customWidth="1"/>
    <col min="9682" max="9682" width="29" style="6" customWidth="1"/>
    <col min="9683" max="9683" width="1.5703125" style="6" customWidth="1"/>
    <col min="9684" max="9684" width="0" style="6" hidden="1" customWidth="1"/>
    <col min="9685" max="9685" width="29" style="6" customWidth="1"/>
    <col min="9686" max="9686" width="1.5703125" style="6" customWidth="1"/>
    <col min="9687" max="9687" width="3.5703125" style="6" customWidth="1"/>
    <col min="9688" max="9688" width="29" style="6" customWidth="1"/>
    <col min="9689" max="9689" width="1.5703125" style="6" customWidth="1"/>
    <col min="9690" max="9690" width="29" style="6" customWidth="1"/>
    <col min="9691" max="9691" width="1.5703125" style="6" customWidth="1"/>
    <col min="9692" max="9693" width="0" style="6" hidden="1" customWidth="1"/>
    <col min="9694" max="9694" width="1.28515625" style="6" customWidth="1"/>
    <col min="9695" max="9695" width="5" style="6" customWidth="1"/>
    <col min="9696" max="9696" width="22.7109375" style="6" bestFit="1" customWidth="1"/>
    <col min="9697" max="9697" width="24.140625" style="6" bestFit="1" customWidth="1"/>
    <col min="9698" max="9698" width="22.7109375" style="6" bestFit="1" customWidth="1"/>
    <col min="9699" max="9699" width="16.42578125" style="6" bestFit="1" customWidth="1"/>
    <col min="9700" max="9700" width="13.28515625" style="6" bestFit="1" customWidth="1"/>
    <col min="9701" max="9701" width="2.42578125" style="6" customWidth="1"/>
    <col min="9702" max="9927" width="14.42578125" style="6"/>
    <col min="9928" max="9928" width="1.5703125" style="6" customWidth="1"/>
    <col min="9929" max="9930" width="42.5703125" style="6" customWidth="1"/>
    <col min="9931" max="9931" width="9.7109375" style="6" customWidth="1"/>
    <col min="9932" max="9932" width="1.5703125" style="6" customWidth="1"/>
    <col min="9933" max="9933" width="13.5703125" style="6" customWidth="1"/>
    <col min="9934" max="9934" width="15" style="6" customWidth="1"/>
    <col min="9935" max="9935" width="69.42578125" style="6" customWidth="1"/>
    <col min="9936" max="9936" width="29" style="6" customWidth="1"/>
    <col min="9937" max="9937" width="1.28515625" style="6" customWidth="1"/>
    <col min="9938" max="9938" width="29" style="6" customWidth="1"/>
    <col min="9939" max="9939" width="1.5703125" style="6" customWidth="1"/>
    <col min="9940" max="9940" width="0" style="6" hidden="1" customWidth="1"/>
    <col min="9941" max="9941" width="29" style="6" customWidth="1"/>
    <col min="9942" max="9942" width="1.5703125" style="6" customWidth="1"/>
    <col min="9943" max="9943" width="3.5703125" style="6" customWidth="1"/>
    <col min="9944" max="9944" width="29" style="6" customWidth="1"/>
    <col min="9945" max="9945" width="1.5703125" style="6" customWidth="1"/>
    <col min="9946" max="9946" width="29" style="6" customWidth="1"/>
    <col min="9947" max="9947" width="1.5703125" style="6" customWidth="1"/>
    <col min="9948" max="9949" width="0" style="6" hidden="1" customWidth="1"/>
    <col min="9950" max="9950" width="1.28515625" style="6" customWidth="1"/>
    <col min="9951" max="9951" width="5" style="6" customWidth="1"/>
    <col min="9952" max="9952" width="22.7109375" style="6" bestFit="1" customWidth="1"/>
    <col min="9953" max="9953" width="24.140625" style="6" bestFit="1" customWidth="1"/>
    <col min="9954" max="9954" width="22.7109375" style="6" bestFit="1" customWidth="1"/>
    <col min="9955" max="9955" width="16.42578125" style="6" bestFit="1" customWidth="1"/>
    <col min="9956" max="9956" width="13.28515625" style="6" bestFit="1" customWidth="1"/>
    <col min="9957" max="9957" width="2.42578125" style="6" customWidth="1"/>
    <col min="9958" max="10183" width="14.42578125" style="6"/>
    <col min="10184" max="10184" width="1.5703125" style="6" customWidth="1"/>
    <col min="10185" max="10186" width="42.5703125" style="6" customWidth="1"/>
    <col min="10187" max="10187" width="9.7109375" style="6" customWidth="1"/>
    <col min="10188" max="10188" width="1.5703125" style="6" customWidth="1"/>
    <col min="10189" max="10189" width="13.5703125" style="6" customWidth="1"/>
    <col min="10190" max="10190" width="15" style="6" customWidth="1"/>
    <col min="10191" max="10191" width="69.42578125" style="6" customWidth="1"/>
    <col min="10192" max="10192" width="29" style="6" customWidth="1"/>
    <col min="10193" max="10193" width="1.28515625" style="6" customWidth="1"/>
    <col min="10194" max="10194" width="29" style="6" customWidth="1"/>
    <col min="10195" max="10195" width="1.5703125" style="6" customWidth="1"/>
    <col min="10196" max="10196" width="0" style="6" hidden="1" customWidth="1"/>
    <col min="10197" max="10197" width="29" style="6" customWidth="1"/>
    <col min="10198" max="10198" width="1.5703125" style="6" customWidth="1"/>
    <col min="10199" max="10199" width="3.5703125" style="6" customWidth="1"/>
    <col min="10200" max="10200" width="29" style="6" customWidth="1"/>
    <col min="10201" max="10201" width="1.5703125" style="6" customWidth="1"/>
    <col min="10202" max="10202" width="29" style="6" customWidth="1"/>
    <col min="10203" max="10203" width="1.5703125" style="6" customWidth="1"/>
    <col min="10204" max="10205" width="0" style="6" hidden="1" customWidth="1"/>
    <col min="10206" max="10206" width="1.28515625" style="6" customWidth="1"/>
    <col min="10207" max="10207" width="5" style="6" customWidth="1"/>
    <col min="10208" max="10208" width="22.7109375" style="6" bestFit="1" customWidth="1"/>
    <col min="10209" max="10209" width="24.140625" style="6" bestFit="1" customWidth="1"/>
    <col min="10210" max="10210" width="22.7109375" style="6" bestFit="1" customWidth="1"/>
    <col min="10211" max="10211" width="16.42578125" style="6" bestFit="1" customWidth="1"/>
    <col min="10212" max="10212" width="13.28515625" style="6" bestFit="1" customWidth="1"/>
    <col min="10213" max="10213" width="2.42578125" style="6" customWidth="1"/>
    <col min="10214" max="10439" width="14.42578125" style="6"/>
    <col min="10440" max="10440" width="1.5703125" style="6" customWidth="1"/>
    <col min="10441" max="10442" width="42.5703125" style="6" customWidth="1"/>
    <col min="10443" max="10443" width="9.7109375" style="6" customWidth="1"/>
    <col min="10444" max="10444" width="1.5703125" style="6" customWidth="1"/>
    <col min="10445" max="10445" width="13.5703125" style="6" customWidth="1"/>
    <col min="10446" max="10446" width="15" style="6" customWidth="1"/>
    <col min="10447" max="10447" width="69.42578125" style="6" customWidth="1"/>
    <col min="10448" max="10448" width="29" style="6" customWidth="1"/>
    <col min="10449" max="10449" width="1.28515625" style="6" customWidth="1"/>
    <col min="10450" max="10450" width="29" style="6" customWidth="1"/>
    <col min="10451" max="10451" width="1.5703125" style="6" customWidth="1"/>
    <col min="10452" max="10452" width="0" style="6" hidden="1" customWidth="1"/>
    <col min="10453" max="10453" width="29" style="6" customWidth="1"/>
    <col min="10454" max="10454" width="1.5703125" style="6" customWidth="1"/>
    <col min="10455" max="10455" width="3.5703125" style="6" customWidth="1"/>
    <col min="10456" max="10456" width="29" style="6" customWidth="1"/>
    <col min="10457" max="10457" width="1.5703125" style="6" customWidth="1"/>
    <col min="10458" max="10458" width="29" style="6" customWidth="1"/>
    <col min="10459" max="10459" width="1.5703125" style="6" customWidth="1"/>
    <col min="10460" max="10461" width="0" style="6" hidden="1" customWidth="1"/>
    <col min="10462" max="10462" width="1.28515625" style="6" customWidth="1"/>
    <col min="10463" max="10463" width="5" style="6" customWidth="1"/>
    <col min="10464" max="10464" width="22.7109375" style="6" bestFit="1" customWidth="1"/>
    <col min="10465" max="10465" width="24.140625" style="6" bestFit="1" customWidth="1"/>
    <col min="10466" max="10466" width="22.7109375" style="6" bestFit="1" customWidth="1"/>
    <col min="10467" max="10467" width="16.42578125" style="6" bestFit="1" customWidth="1"/>
    <col min="10468" max="10468" width="13.28515625" style="6" bestFit="1" customWidth="1"/>
    <col min="10469" max="10469" width="2.42578125" style="6" customWidth="1"/>
    <col min="10470" max="10695" width="14.42578125" style="6"/>
    <col min="10696" max="10696" width="1.5703125" style="6" customWidth="1"/>
    <col min="10697" max="10698" width="42.5703125" style="6" customWidth="1"/>
    <col min="10699" max="10699" width="9.7109375" style="6" customWidth="1"/>
    <col min="10700" max="10700" width="1.5703125" style="6" customWidth="1"/>
    <col min="10701" max="10701" width="13.5703125" style="6" customWidth="1"/>
    <col min="10702" max="10702" width="15" style="6" customWidth="1"/>
    <col min="10703" max="10703" width="69.42578125" style="6" customWidth="1"/>
    <col min="10704" max="10704" width="29" style="6" customWidth="1"/>
    <col min="10705" max="10705" width="1.28515625" style="6" customWidth="1"/>
    <col min="10706" max="10706" width="29" style="6" customWidth="1"/>
    <col min="10707" max="10707" width="1.5703125" style="6" customWidth="1"/>
    <col min="10708" max="10708" width="0" style="6" hidden="1" customWidth="1"/>
    <col min="10709" max="10709" width="29" style="6" customWidth="1"/>
    <col min="10710" max="10710" width="1.5703125" style="6" customWidth="1"/>
    <col min="10711" max="10711" width="3.5703125" style="6" customWidth="1"/>
    <col min="10712" max="10712" width="29" style="6" customWidth="1"/>
    <col min="10713" max="10713" width="1.5703125" style="6" customWidth="1"/>
    <col min="10714" max="10714" width="29" style="6" customWidth="1"/>
    <col min="10715" max="10715" width="1.5703125" style="6" customWidth="1"/>
    <col min="10716" max="10717" width="0" style="6" hidden="1" customWidth="1"/>
    <col min="10718" max="10718" width="1.28515625" style="6" customWidth="1"/>
    <col min="10719" max="10719" width="5" style="6" customWidth="1"/>
    <col min="10720" max="10720" width="22.7109375" style="6" bestFit="1" customWidth="1"/>
    <col min="10721" max="10721" width="24.140625" style="6" bestFit="1" customWidth="1"/>
    <col min="10722" max="10722" width="22.7109375" style="6" bestFit="1" customWidth="1"/>
    <col min="10723" max="10723" width="16.42578125" style="6" bestFit="1" customWidth="1"/>
    <col min="10724" max="10724" width="13.28515625" style="6" bestFit="1" customWidth="1"/>
    <col min="10725" max="10725" width="2.42578125" style="6" customWidth="1"/>
    <col min="10726" max="10951" width="14.42578125" style="6"/>
    <col min="10952" max="10952" width="1.5703125" style="6" customWidth="1"/>
    <col min="10953" max="10954" width="42.5703125" style="6" customWidth="1"/>
    <col min="10955" max="10955" width="9.7109375" style="6" customWidth="1"/>
    <col min="10956" max="10956" width="1.5703125" style="6" customWidth="1"/>
    <col min="10957" max="10957" width="13.5703125" style="6" customWidth="1"/>
    <col min="10958" max="10958" width="15" style="6" customWidth="1"/>
    <col min="10959" max="10959" width="69.42578125" style="6" customWidth="1"/>
    <col min="10960" max="10960" width="29" style="6" customWidth="1"/>
    <col min="10961" max="10961" width="1.28515625" style="6" customWidth="1"/>
    <col min="10962" max="10962" width="29" style="6" customWidth="1"/>
    <col min="10963" max="10963" width="1.5703125" style="6" customWidth="1"/>
    <col min="10964" max="10964" width="0" style="6" hidden="1" customWidth="1"/>
    <col min="10965" max="10965" width="29" style="6" customWidth="1"/>
    <col min="10966" max="10966" width="1.5703125" style="6" customWidth="1"/>
    <col min="10967" max="10967" width="3.5703125" style="6" customWidth="1"/>
    <col min="10968" max="10968" width="29" style="6" customWidth="1"/>
    <col min="10969" max="10969" width="1.5703125" style="6" customWidth="1"/>
    <col min="10970" max="10970" width="29" style="6" customWidth="1"/>
    <col min="10971" max="10971" width="1.5703125" style="6" customWidth="1"/>
    <col min="10972" max="10973" width="0" style="6" hidden="1" customWidth="1"/>
    <col min="10974" max="10974" width="1.28515625" style="6" customWidth="1"/>
    <col min="10975" max="10975" width="5" style="6" customWidth="1"/>
    <col min="10976" max="10976" width="22.7109375" style="6" bestFit="1" customWidth="1"/>
    <col min="10977" max="10977" width="24.140625" style="6" bestFit="1" customWidth="1"/>
    <col min="10978" max="10978" width="22.7109375" style="6" bestFit="1" customWidth="1"/>
    <col min="10979" max="10979" width="16.42578125" style="6" bestFit="1" customWidth="1"/>
    <col min="10980" max="10980" width="13.28515625" style="6" bestFit="1" customWidth="1"/>
    <col min="10981" max="10981" width="2.42578125" style="6" customWidth="1"/>
    <col min="10982" max="11207" width="14.42578125" style="6"/>
    <col min="11208" max="11208" width="1.5703125" style="6" customWidth="1"/>
    <col min="11209" max="11210" width="42.5703125" style="6" customWidth="1"/>
    <col min="11211" max="11211" width="9.7109375" style="6" customWidth="1"/>
    <col min="11212" max="11212" width="1.5703125" style="6" customWidth="1"/>
    <col min="11213" max="11213" width="13.5703125" style="6" customWidth="1"/>
    <col min="11214" max="11214" width="15" style="6" customWidth="1"/>
    <col min="11215" max="11215" width="69.42578125" style="6" customWidth="1"/>
    <col min="11216" max="11216" width="29" style="6" customWidth="1"/>
    <col min="11217" max="11217" width="1.28515625" style="6" customWidth="1"/>
    <col min="11218" max="11218" width="29" style="6" customWidth="1"/>
    <col min="11219" max="11219" width="1.5703125" style="6" customWidth="1"/>
    <col min="11220" max="11220" width="0" style="6" hidden="1" customWidth="1"/>
    <col min="11221" max="11221" width="29" style="6" customWidth="1"/>
    <col min="11222" max="11222" width="1.5703125" style="6" customWidth="1"/>
    <col min="11223" max="11223" width="3.5703125" style="6" customWidth="1"/>
    <col min="11224" max="11224" width="29" style="6" customWidth="1"/>
    <col min="11225" max="11225" width="1.5703125" style="6" customWidth="1"/>
    <col min="11226" max="11226" width="29" style="6" customWidth="1"/>
    <col min="11227" max="11227" width="1.5703125" style="6" customWidth="1"/>
    <col min="11228" max="11229" width="0" style="6" hidden="1" customWidth="1"/>
    <col min="11230" max="11230" width="1.28515625" style="6" customWidth="1"/>
    <col min="11231" max="11231" width="5" style="6" customWidth="1"/>
    <col min="11232" max="11232" width="22.7109375" style="6" bestFit="1" customWidth="1"/>
    <col min="11233" max="11233" width="24.140625" style="6" bestFit="1" customWidth="1"/>
    <col min="11234" max="11234" width="22.7109375" style="6" bestFit="1" customWidth="1"/>
    <col min="11235" max="11235" width="16.42578125" style="6" bestFit="1" customWidth="1"/>
    <col min="11236" max="11236" width="13.28515625" style="6" bestFit="1" customWidth="1"/>
    <col min="11237" max="11237" width="2.42578125" style="6" customWidth="1"/>
    <col min="11238" max="11463" width="14.42578125" style="6"/>
    <col min="11464" max="11464" width="1.5703125" style="6" customWidth="1"/>
    <col min="11465" max="11466" width="42.5703125" style="6" customWidth="1"/>
    <col min="11467" max="11467" width="9.7109375" style="6" customWidth="1"/>
    <col min="11468" max="11468" width="1.5703125" style="6" customWidth="1"/>
    <col min="11469" max="11469" width="13.5703125" style="6" customWidth="1"/>
    <col min="11470" max="11470" width="15" style="6" customWidth="1"/>
    <col min="11471" max="11471" width="69.42578125" style="6" customWidth="1"/>
    <col min="11472" max="11472" width="29" style="6" customWidth="1"/>
    <col min="11473" max="11473" width="1.28515625" style="6" customWidth="1"/>
    <col min="11474" max="11474" width="29" style="6" customWidth="1"/>
    <col min="11475" max="11475" width="1.5703125" style="6" customWidth="1"/>
    <col min="11476" max="11476" width="0" style="6" hidden="1" customWidth="1"/>
    <col min="11477" max="11477" width="29" style="6" customWidth="1"/>
    <col min="11478" max="11478" width="1.5703125" style="6" customWidth="1"/>
    <col min="11479" max="11479" width="3.5703125" style="6" customWidth="1"/>
    <col min="11480" max="11480" width="29" style="6" customWidth="1"/>
    <col min="11481" max="11481" width="1.5703125" style="6" customWidth="1"/>
    <col min="11482" max="11482" width="29" style="6" customWidth="1"/>
    <col min="11483" max="11483" width="1.5703125" style="6" customWidth="1"/>
    <col min="11484" max="11485" width="0" style="6" hidden="1" customWidth="1"/>
    <col min="11486" max="11486" width="1.28515625" style="6" customWidth="1"/>
    <col min="11487" max="11487" width="5" style="6" customWidth="1"/>
    <col min="11488" max="11488" width="22.7109375" style="6" bestFit="1" customWidth="1"/>
    <col min="11489" max="11489" width="24.140625" style="6" bestFit="1" customWidth="1"/>
    <col min="11490" max="11490" width="22.7109375" style="6" bestFit="1" customWidth="1"/>
    <col min="11491" max="11491" width="16.42578125" style="6" bestFit="1" customWidth="1"/>
    <col min="11492" max="11492" width="13.28515625" style="6" bestFit="1" customWidth="1"/>
    <col min="11493" max="11493" width="2.42578125" style="6" customWidth="1"/>
    <col min="11494" max="11719" width="14.42578125" style="6"/>
    <col min="11720" max="11720" width="1.5703125" style="6" customWidth="1"/>
    <col min="11721" max="11722" width="42.5703125" style="6" customWidth="1"/>
    <col min="11723" max="11723" width="9.7109375" style="6" customWidth="1"/>
    <col min="11724" max="11724" width="1.5703125" style="6" customWidth="1"/>
    <col min="11725" max="11725" width="13.5703125" style="6" customWidth="1"/>
    <col min="11726" max="11726" width="15" style="6" customWidth="1"/>
    <col min="11727" max="11727" width="69.42578125" style="6" customWidth="1"/>
    <col min="11728" max="11728" width="29" style="6" customWidth="1"/>
    <col min="11729" max="11729" width="1.28515625" style="6" customWidth="1"/>
    <col min="11730" max="11730" width="29" style="6" customWidth="1"/>
    <col min="11731" max="11731" width="1.5703125" style="6" customWidth="1"/>
    <col min="11732" max="11732" width="0" style="6" hidden="1" customWidth="1"/>
    <col min="11733" max="11733" width="29" style="6" customWidth="1"/>
    <col min="11734" max="11734" width="1.5703125" style="6" customWidth="1"/>
    <col min="11735" max="11735" width="3.5703125" style="6" customWidth="1"/>
    <col min="11736" max="11736" width="29" style="6" customWidth="1"/>
    <col min="11737" max="11737" width="1.5703125" style="6" customWidth="1"/>
    <col min="11738" max="11738" width="29" style="6" customWidth="1"/>
    <col min="11739" max="11739" width="1.5703125" style="6" customWidth="1"/>
    <col min="11740" max="11741" width="0" style="6" hidden="1" customWidth="1"/>
    <col min="11742" max="11742" width="1.28515625" style="6" customWidth="1"/>
    <col min="11743" max="11743" width="5" style="6" customWidth="1"/>
    <col min="11744" max="11744" width="22.7109375" style="6" bestFit="1" customWidth="1"/>
    <col min="11745" max="11745" width="24.140625" style="6" bestFit="1" customWidth="1"/>
    <col min="11746" max="11746" width="22.7109375" style="6" bestFit="1" customWidth="1"/>
    <col min="11747" max="11747" width="16.42578125" style="6" bestFit="1" customWidth="1"/>
    <col min="11748" max="11748" width="13.28515625" style="6" bestFit="1" customWidth="1"/>
    <col min="11749" max="11749" width="2.42578125" style="6" customWidth="1"/>
    <col min="11750" max="11975" width="14.42578125" style="6"/>
    <col min="11976" max="11976" width="1.5703125" style="6" customWidth="1"/>
    <col min="11977" max="11978" width="42.5703125" style="6" customWidth="1"/>
    <col min="11979" max="11979" width="9.7109375" style="6" customWidth="1"/>
    <col min="11980" max="11980" width="1.5703125" style="6" customWidth="1"/>
    <col min="11981" max="11981" width="13.5703125" style="6" customWidth="1"/>
    <col min="11982" max="11982" width="15" style="6" customWidth="1"/>
    <col min="11983" max="11983" width="69.42578125" style="6" customWidth="1"/>
    <col min="11984" max="11984" width="29" style="6" customWidth="1"/>
    <col min="11985" max="11985" width="1.28515625" style="6" customWidth="1"/>
    <col min="11986" max="11986" width="29" style="6" customWidth="1"/>
    <col min="11987" max="11987" width="1.5703125" style="6" customWidth="1"/>
    <col min="11988" max="11988" width="0" style="6" hidden="1" customWidth="1"/>
    <col min="11989" max="11989" width="29" style="6" customWidth="1"/>
    <col min="11990" max="11990" width="1.5703125" style="6" customWidth="1"/>
    <col min="11991" max="11991" width="3.5703125" style="6" customWidth="1"/>
    <col min="11992" max="11992" width="29" style="6" customWidth="1"/>
    <col min="11993" max="11993" width="1.5703125" style="6" customWidth="1"/>
    <col min="11994" max="11994" width="29" style="6" customWidth="1"/>
    <col min="11995" max="11995" width="1.5703125" style="6" customWidth="1"/>
    <col min="11996" max="11997" width="0" style="6" hidden="1" customWidth="1"/>
    <col min="11998" max="11998" width="1.28515625" style="6" customWidth="1"/>
    <col min="11999" max="11999" width="5" style="6" customWidth="1"/>
    <col min="12000" max="12000" width="22.7109375" style="6" bestFit="1" customWidth="1"/>
    <col min="12001" max="12001" width="24.140625" style="6" bestFit="1" customWidth="1"/>
    <col min="12002" max="12002" width="22.7109375" style="6" bestFit="1" customWidth="1"/>
    <col min="12003" max="12003" width="16.42578125" style="6" bestFit="1" customWidth="1"/>
    <col min="12004" max="12004" width="13.28515625" style="6" bestFit="1" customWidth="1"/>
    <col min="12005" max="12005" width="2.42578125" style="6" customWidth="1"/>
    <col min="12006" max="12231" width="14.42578125" style="6"/>
    <col min="12232" max="12232" width="1.5703125" style="6" customWidth="1"/>
    <col min="12233" max="12234" width="42.5703125" style="6" customWidth="1"/>
    <col min="12235" max="12235" width="9.7109375" style="6" customWidth="1"/>
    <col min="12236" max="12236" width="1.5703125" style="6" customWidth="1"/>
    <col min="12237" max="12237" width="13.5703125" style="6" customWidth="1"/>
    <col min="12238" max="12238" width="15" style="6" customWidth="1"/>
    <col min="12239" max="12239" width="69.42578125" style="6" customWidth="1"/>
    <col min="12240" max="12240" width="29" style="6" customWidth="1"/>
    <col min="12241" max="12241" width="1.28515625" style="6" customWidth="1"/>
    <col min="12242" max="12242" width="29" style="6" customWidth="1"/>
    <col min="12243" max="12243" width="1.5703125" style="6" customWidth="1"/>
    <col min="12244" max="12244" width="0" style="6" hidden="1" customWidth="1"/>
    <col min="12245" max="12245" width="29" style="6" customWidth="1"/>
    <col min="12246" max="12246" width="1.5703125" style="6" customWidth="1"/>
    <col min="12247" max="12247" width="3.5703125" style="6" customWidth="1"/>
    <col min="12248" max="12248" width="29" style="6" customWidth="1"/>
    <col min="12249" max="12249" width="1.5703125" style="6" customWidth="1"/>
    <col min="12250" max="12250" width="29" style="6" customWidth="1"/>
    <col min="12251" max="12251" width="1.5703125" style="6" customWidth="1"/>
    <col min="12252" max="12253" width="0" style="6" hidden="1" customWidth="1"/>
    <col min="12254" max="12254" width="1.28515625" style="6" customWidth="1"/>
    <col min="12255" max="12255" width="5" style="6" customWidth="1"/>
    <col min="12256" max="12256" width="22.7109375" style="6" bestFit="1" customWidth="1"/>
    <col min="12257" max="12257" width="24.140625" style="6" bestFit="1" customWidth="1"/>
    <col min="12258" max="12258" width="22.7109375" style="6" bestFit="1" customWidth="1"/>
    <col min="12259" max="12259" width="16.42578125" style="6" bestFit="1" customWidth="1"/>
    <col min="12260" max="12260" width="13.28515625" style="6" bestFit="1" customWidth="1"/>
    <col min="12261" max="12261" width="2.42578125" style="6" customWidth="1"/>
    <col min="12262" max="12487" width="14.42578125" style="6"/>
    <col min="12488" max="12488" width="1.5703125" style="6" customWidth="1"/>
    <col min="12489" max="12490" width="42.5703125" style="6" customWidth="1"/>
    <col min="12491" max="12491" width="9.7109375" style="6" customWidth="1"/>
    <col min="12492" max="12492" width="1.5703125" style="6" customWidth="1"/>
    <col min="12493" max="12493" width="13.5703125" style="6" customWidth="1"/>
    <col min="12494" max="12494" width="15" style="6" customWidth="1"/>
    <col min="12495" max="12495" width="69.42578125" style="6" customWidth="1"/>
    <col min="12496" max="12496" width="29" style="6" customWidth="1"/>
    <col min="12497" max="12497" width="1.28515625" style="6" customWidth="1"/>
    <col min="12498" max="12498" width="29" style="6" customWidth="1"/>
    <col min="12499" max="12499" width="1.5703125" style="6" customWidth="1"/>
    <col min="12500" max="12500" width="0" style="6" hidden="1" customWidth="1"/>
    <col min="12501" max="12501" width="29" style="6" customWidth="1"/>
    <col min="12502" max="12502" width="1.5703125" style="6" customWidth="1"/>
    <col min="12503" max="12503" width="3.5703125" style="6" customWidth="1"/>
    <col min="12504" max="12504" width="29" style="6" customWidth="1"/>
    <col min="12505" max="12505" width="1.5703125" style="6" customWidth="1"/>
    <col min="12506" max="12506" width="29" style="6" customWidth="1"/>
    <col min="12507" max="12507" width="1.5703125" style="6" customWidth="1"/>
    <col min="12508" max="12509" width="0" style="6" hidden="1" customWidth="1"/>
    <col min="12510" max="12510" width="1.28515625" style="6" customWidth="1"/>
    <col min="12511" max="12511" width="5" style="6" customWidth="1"/>
    <col min="12512" max="12512" width="22.7109375" style="6" bestFit="1" customWidth="1"/>
    <col min="12513" max="12513" width="24.140625" style="6" bestFit="1" customWidth="1"/>
    <col min="12514" max="12514" width="22.7109375" style="6" bestFit="1" customWidth="1"/>
    <col min="12515" max="12515" width="16.42578125" style="6" bestFit="1" customWidth="1"/>
    <col min="12516" max="12516" width="13.28515625" style="6" bestFit="1" customWidth="1"/>
    <col min="12517" max="12517" width="2.42578125" style="6" customWidth="1"/>
    <col min="12518" max="12743" width="14.42578125" style="6"/>
    <col min="12744" max="12744" width="1.5703125" style="6" customWidth="1"/>
    <col min="12745" max="12746" width="42.5703125" style="6" customWidth="1"/>
    <col min="12747" max="12747" width="9.7109375" style="6" customWidth="1"/>
    <col min="12748" max="12748" width="1.5703125" style="6" customWidth="1"/>
    <col min="12749" max="12749" width="13.5703125" style="6" customWidth="1"/>
    <col min="12750" max="12750" width="15" style="6" customWidth="1"/>
    <col min="12751" max="12751" width="69.42578125" style="6" customWidth="1"/>
    <col min="12752" max="12752" width="29" style="6" customWidth="1"/>
    <col min="12753" max="12753" width="1.28515625" style="6" customWidth="1"/>
    <col min="12754" max="12754" width="29" style="6" customWidth="1"/>
    <col min="12755" max="12755" width="1.5703125" style="6" customWidth="1"/>
    <col min="12756" max="12756" width="0" style="6" hidden="1" customWidth="1"/>
    <col min="12757" max="12757" width="29" style="6" customWidth="1"/>
    <col min="12758" max="12758" width="1.5703125" style="6" customWidth="1"/>
    <col min="12759" max="12759" width="3.5703125" style="6" customWidth="1"/>
    <col min="12760" max="12760" width="29" style="6" customWidth="1"/>
    <col min="12761" max="12761" width="1.5703125" style="6" customWidth="1"/>
    <col min="12762" max="12762" width="29" style="6" customWidth="1"/>
    <col min="12763" max="12763" width="1.5703125" style="6" customWidth="1"/>
    <col min="12764" max="12765" width="0" style="6" hidden="1" customWidth="1"/>
    <col min="12766" max="12766" width="1.28515625" style="6" customWidth="1"/>
    <col min="12767" max="12767" width="5" style="6" customWidth="1"/>
    <col min="12768" max="12768" width="22.7109375" style="6" bestFit="1" customWidth="1"/>
    <col min="12769" max="12769" width="24.140625" style="6" bestFit="1" customWidth="1"/>
    <col min="12770" max="12770" width="22.7109375" style="6" bestFit="1" customWidth="1"/>
    <col min="12771" max="12771" width="16.42578125" style="6" bestFit="1" customWidth="1"/>
    <col min="12772" max="12772" width="13.28515625" style="6" bestFit="1" customWidth="1"/>
    <col min="12773" max="12773" width="2.42578125" style="6" customWidth="1"/>
    <col min="12774" max="12999" width="14.42578125" style="6"/>
    <col min="13000" max="13000" width="1.5703125" style="6" customWidth="1"/>
    <col min="13001" max="13002" width="42.5703125" style="6" customWidth="1"/>
    <col min="13003" max="13003" width="9.7109375" style="6" customWidth="1"/>
    <col min="13004" max="13004" width="1.5703125" style="6" customWidth="1"/>
    <col min="13005" max="13005" width="13.5703125" style="6" customWidth="1"/>
    <col min="13006" max="13006" width="15" style="6" customWidth="1"/>
    <col min="13007" max="13007" width="69.42578125" style="6" customWidth="1"/>
    <col min="13008" max="13008" width="29" style="6" customWidth="1"/>
    <col min="13009" max="13009" width="1.28515625" style="6" customWidth="1"/>
    <col min="13010" max="13010" width="29" style="6" customWidth="1"/>
    <col min="13011" max="13011" width="1.5703125" style="6" customWidth="1"/>
    <col min="13012" max="13012" width="0" style="6" hidden="1" customWidth="1"/>
    <col min="13013" max="13013" width="29" style="6" customWidth="1"/>
    <col min="13014" max="13014" width="1.5703125" style="6" customWidth="1"/>
    <col min="13015" max="13015" width="3.5703125" style="6" customWidth="1"/>
    <col min="13016" max="13016" width="29" style="6" customWidth="1"/>
    <col min="13017" max="13017" width="1.5703125" style="6" customWidth="1"/>
    <col min="13018" max="13018" width="29" style="6" customWidth="1"/>
    <col min="13019" max="13019" width="1.5703125" style="6" customWidth="1"/>
    <col min="13020" max="13021" width="0" style="6" hidden="1" customWidth="1"/>
    <col min="13022" max="13022" width="1.28515625" style="6" customWidth="1"/>
    <col min="13023" max="13023" width="5" style="6" customWidth="1"/>
    <col min="13024" max="13024" width="22.7109375" style="6" bestFit="1" customWidth="1"/>
    <col min="13025" max="13025" width="24.140625" style="6" bestFit="1" customWidth="1"/>
    <col min="13026" max="13026" width="22.7109375" style="6" bestFit="1" customWidth="1"/>
    <col min="13027" max="13027" width="16.42578125" style="6" bestFit="1" customWidth="1"/>
    <col min="13028" max="13028" width="13.28515625" style="6" bestFit="1" customWidth="1"/>
    <col min="13029" max="13029" width="2.42578125" style="6" customWidth="1"/>
    <col min="13030" max="13255" width="14.42578125" style="6"/>
    <col min="13256" max="13256" width="1.5703125" style="6" customWidth="1"/>
    <col min="13257" max="13258" width="42.5703125" style="6" customWidth="1"/>
    <col min="13259" max="13259" width="9.7109375" style="6" customWidth="1"/>
    <col min="13260" max="13260" width="1.5703125" style="6" customWidth="1"/>
    <col min="13261" max="13261" width="13.5703125" style="6" customWidth="1"/>
    <col min="13262" max="13262" width="15" style="6" customWidth="1"/>
    <col min="13263" max="13263" width="69.42578125" style="6" customWidth="1"/>
    <col min="13264" max="13264" width="29" style="6" customWidth="1"/>
    <col min="13265" max="13265" width="1.28515625" style="6" customWidth="1"/>
    <col min="13266" max="13266" width="29" style="6" customWidth="1"/>
    <col min="13267" max="13267" width="1.5703125" style="6" customWidth="1"/>
    <col min="13268" max="13268" width="0" style="6" hidden="1" customWidth="1"/>
    <col min="13269" max="13269" width="29" style="6" customWidth="1"/>
    <col min="13270" max="13270" width="1.5703125" style="6" customWidth="1"/>
    <col min="13271" max="13271" width="3.5703125" style="6" customWidth="1"/>
    <col min="13272" max="13272" width="29" style="6" customWidth="1"/>
    <col min="13273" max="13273" width="1.5703125" style="6" customWidth="1"/>
    <col min="13274" max="13274" width="29" style="6" customWidth="1"/>
    <col min="13275" max="13275" width="1.5703125" style="6" customWidth="1"/>
    <col min="13276" max="13277" width="0" style="6" hidden="1" customWidth="1"/>
    <col min="13278" max="13278" width="1.28515625" style="6" customWidth="1"/>
    <col min="13279" max="13279" width="5" style="6" customWidth="1"/>
    <col min="13280" max="13280" width="22.7109375" style="6" bestFit="1" customWidth="1"/>
    <col min="13281" max="13281" width="24.140625" style="6" bestFit="1" customWidth="1"/>
    <col min="13282" max="13282" width="22.7109375" style="6" bestFit="1" customWidth="1"/>
    <col min="13283" max="13283" width="16.42578125" style="6" bestFit="1" customWidth="1"/>
    <col min="13284" max="13284" width="13.28515625" style="6" bestFit="1" customWidth="1"/>
    <col min="13285" max="13285" width="2.42578125" style="6" customWidth="1"/>
    <col min="13286" max="13511" width="14.42578125" style="6"/>
    <col min="13512" max="13512" width="1.5703125" style="6" customWidth="1"/>
    <col min="13513" max="13514" width="42.5703125" style="6" customWidth="1"/>
    <col min="13515" max="13515" width="9.7109375" style="6" customWidth="1"/>
    <col min="13516" max="13516" width="1.5703125" style="6" customWidth="1"/>
    <col min="13517" max="13517" width="13.5703125" style="6" customWidth="1"/>
    <col min="13518" max="13518" width="15" style="6" customWidth="1"/>
    <col min="13519" max="13519" width="69.42578125" style="6" customWidth="1"/>
    <col min="13520" max="13520" width="29" style="6" customWidth="1"/>
    <col min="13521" max="13521" width="1.28515625" style="6" customWidth="1"/>
    <col min="13522" max="13522" width="29" style="6" customWidth="1"/>
    <col min="13523" max="13523" width="1.5703125" style="6" customWidth="1"/>
    <col min="13524" max="13524" width="0" style="6" hidden="1" customWidth="1"/>
    <col min="13525" max="13525" width="29" style="6" customWidth="1"/>
    <col min="13526" max="13526" width="1.5703125" style="6" customWidth="1"/>
    <col min="13527" max="13527" width="3.5703125" style="6" customWidth="1"/>
    <col min="13528" max="13528" width="29" style="6" customWidth="1"/>
    <col min="13529" max="13529" width="1.5703125" style="6" customWidth="1"/>
    <col min="13530" max="13530" width="29" style="6" customWidth="1"/>
    <col min="13531" max="13531" width="1.5703125" style="6" customWidth="1"/>
    <col min="13532" max="13533" width="0" style="6" hidden="1" customWidth="1"/>
    <col min="13534" max="13534" width="1.28515625" style="6" customWidth="1"/>
    <col min="13535" max="13535" width="5" style="6" customWidth="1"/>
    <col min="13536" max="13536" width="22.7109375" style="6" bestFit="1" customWidth="1"/>
    <col min="13537" max="13537" width="24.140625" style="6" bestFit="1" customWidth="1"/>
    <col min="13538" max="13538" width="22.7109375" style="6" bestFit="1" customWidth="1"/>
    <col min="13539" max="13539" width="16.42578125" style="6" bestFit="1" customWidth="1"/>
    <col min="13540" max="13540" width="13.28515625" style="6" bestFit="1" customWidth="1"/>
    <col min="13541" max="13541" width="2.42578125" style="6" customWidth="1"/>
    <col min="13542" max="13767" width="14.42578125" style="6"/>
    <col min="13768" max="13768" width="1.5703125" style="6" customWidth="1"/>
    <col min="13769" max="13770" width="42.5703125" style="6" customWidth="1"/>
    <col min="13771" max="13771" width="9.7109375" style="6" customWidth="1"/>
    <col min="13772" max="13772" width="1.5703125" style="6" customWidth="1"/>
    <col min="13773" max="13773" width="13.5703125" style="6" customWidth="1"/>
    <col min="13774" max="13774" width="15" style="6" customWidth="1"/>
    <col min="13775" max="13775" width="69.42578125" style="6" customWidth="1"/>
    <col min="13776" max="13776" width="29" style="6" customWidth="1"/>
    <col min="13777" max="13777" width="1.28515625" style="6" customWidth="1"/>
    <col min="13778" max="13778" width="29" style="6" customWidth="1"/>
    <col min="13779" max="13779" width="1.5703125" style="6" customWidth="1"/>
    <col min="13780" max="13780" width="0" style="6" hidden="1" customWidth="1"/>
    <col min="13781" max="13781" width="29" style="6" customWidth="1"/>
    <col min="13782" max="13782" width="1.5703125" style="6" customWidth="1"/>
    <col min="13783" max="13783" width="3.5703125" style="6" customWidth="1"/>
    <col min="13784" max="13784" width="29" style="6" customWidth="1"/>
    <col min="13785" max="13785" width="1.5703125" style="6" customWidth="1"/>
    <col min="13786" max="13786" width="29" style="6" customWidth="1"/>
    <col min="13787" max="13787" width="1.5703125" style="6" customWidth="1"/>
    <col min="13788" max="13789" width="0" style="6" hidden="1" customWidth="1"/>
    <col min="13790" max="13790" width="1.28515625" style="6" customWidth="1"/>
    <col min="13791" max="13791" width="5" style="6" customWidth="1"/>
    <col min="13792" max="13792" width="22.7109375" style="6" bestFit="1" customWidth="1"/>
    <col min="13793" max="13793" width="24.140625" style="6" bestFit="1" customWidth="1"/>
    <col min="13794" max="13794" width="22.7109375" style="6" bestFit="1" customWidth="1"/>
    <col min="13795" max="13795" width="16.42578125" style="6" bestFit="1" customWidth="1"/>
    <col min="13796" max="13796" width="13.28515625" style="6" bestFit="1" customWidth="1"/>
    <col min="13797" max="13797" width="2.42578125" style="6" customWidth="1"/>
    <col min="13798" max="14023" width="14.42578125" style="6"/>
    <col min="14024" max="14024" width="1.5703125" style="6" customWidth="1"/>
    <col min="14025" max="14026" width="42.5703125" style="6" customWidth="1"/>
    <col min="14027" max="14027" width="9.7109375" style="6" customWidth="1"/>
    <col min="14028" max="14028" width="1.5703125" style="6" customWidth="1"/>
    <col min="14029" max="14029" width="13.5703125" style="6" customWidth="1"/>
    <col min="14030" max="14030" width="15" style="6" customWidth="1"/>
    <col min="14031" max="14031" width="69.42578125" style="6" customWidth="1"/>
    <col min="14032" max="14032" width="29" style="6" customWidth="1"/>
    <col min="14033" max="14033" width="1.28515625" style="6" customWidth="1"/>
    <col min="14034" max="14034" width="29" style="6" customWidth="1"/>
    <col min="14035" max="14035" width="1.5703125" style="6" customWidth="1"/>
    <col min="14036" max="14036" width="0" style="6" hidden="1" customWidth="1"/>
    <col min="14037" max="14037" width="29" style="6" customWidth="1"/>
    <col min="14038" max="14038" width="1.5703125" style="6" customWidth="1"/>
    <col min="14039" max="14039" width="3.5703125" style="6" customWidth="1"/>
    <col min="14040" max="14040" width="29" style="6" customWidth="1"/>
    <col min="14041" max="14041" width="1.5703125" style="6" customWidth="1"/>
    <col min="14042" max="14042" width="29" style="6" customWidth="1"/>
    <col min="14043" max="14043" width="1.5703125" style="6" customWidth="1"/>
    <col min="14044" max="14045" width="0" style="6" hidden="1" customWidth="1"/>
    <col min="14046" max="14046" width="1.28515625" style="6" customWidth="1"/>
    <col min="14047" max="14047" width="5" style="6" customWidth="1"/>
    <col min="14048" max="14048" width="22.7109375" style="6" bestFit="1" customWidth="1"/>
    <col min="14049" max="14049" width="24.140625" style="6" bestFit="1" customWidth="1"/>
    <col min="14050" max="14050" width="22.7109375" style="6" bestFit="1" customWidth="1"/>
    <col min="14051" max="14051" width="16.42578125" style="6" bestFit="1" customWidth="1"/>
    <col min="14052" max="14052" width="13.28515625" style="6" bestFit="1" customWidth="1"/>
    <col min="14053" max="14053" width="2.42578125" style="6" customWidth="1"/>
    <col min="14054" max="14279" width="14.42578125" style="6"/>
    <col min="14280" max="14280" width="1.5703125" style="6" customWidth="1"/>
    <col min="14281" max="14282" width="42.5703125" style="6" customWidth="1"/>
    <col min="14283" max="14283" width="9.7109375" style="6" customWidth="1"/>
    <col min="14284" max="14284" width="1.5703125" style="6" customWidth="1"/>
    <col min="14285" max="14285" width="13.5703125" style="6" customWidth="1"/>
    <col min="14286" max="14286" width="15" style="6" customWidth="1"/>
    <col min="14287" max="14287" width="69.42578125" style="6" customWidth="1"/>
    <col min="14288" max="14288" width="29" style="6" customWidth="1"/>
    <col min="14289" max="14289" width="1.28515625" style="6" customWidth="1"/>
    <col min="14290" max="14290" width="29" style="6" customWidth="1"/>
    <col min="14291" max="14291" width="1.5703125" style="6" customWidth="1"/>
    <col min="14292" max="14292" width="0" style="6" hidden="1" customWidth="1"/>
    <col min="14293" max="14293" width="29" style="6" customWidth="1"/>
    <col min="14294" max="14294" width="1.5703125" style="6" customWidth="1"/>
    <col min="14295" max="14295" width="3.5703125" style="6" customWidth="1"/>
    <col min="14296" max="14296" width="29" style="6" customWidth="1"/>
    <col min="14297" max="14297" width="1.5703125" style="6" customWidth="1"/>
    <col min="14298" max="14298" width="29" style="6" customWidth="1"/>
    <col min="14299" max="14299" width="1.5703125" style="6" customWidth="1"/>
    <col min="14300" max="14301" width="0" style="6" hidden="1" customWidth="1"/>
    <col min="14302" max="14302" width="1.28515625" style="6" customWidth="1"/>
    <col min="14303" max="14303" width="5" style="6" customWidth="1"/>
    <col min="14304" max="14304" width="22.7109375" style="6" bestFit="1" customWidth="1"/>
    <col min="14305" max="14305" width="24.140625" style="6" bestFit="1" customWidth="1"/>
    <col min="14306" max="14306" width="22.7109375" style="6" bestFit="1" customWidth="1"/>
    <col min="14307" max="14307" width="16.42578125" style="6" bestFit="1" customWidth="1"/>
    <col min="14308" max="14308" width="13.28515625" style="6" bestFit="1" customWidth="1"/>
    <col min="14309" max="14309" width="2.42578125" style="6" customWidth="1"/>
    <col min="14310" max="14535" width="14.42578125" style="6"/>
    <col min="14536" max="14536" width="1.5703125" style="6" customWidth="1"/>
    <col min="14537" max="14538" width="42.5703125" style="6" customWidth="1"/>
    <col min="14539" max="14539" width="9.7109375" style="6" customWidth="1"/>
    <col min="14540" max="14540" width="1.5703125" style="6" customWidth="1"/>
    <col min="14541" max="14541" width="13.5703125" style="6" customWidth="1"/>
    <col min="14542" max="14542" width="15" style="6" customWidth="1"/>
    <col min="14543" max="14543" width="69.42578125" style="6" customWidth="1"/>
    <col min="14544" max="14544" width="29" style="6" customWidth="1"/>
    <col min="14545" max="14545" width="1.28515625" style="6" customWidth="1"/>
    <col min="14546" max="14546" width="29" style="6" customWidth="1"/>
    <col min="14547" max="14547" width="1.5703125" style="6" customWidth="1"/>
    <col min="14548" max="14548" width="0" style="6" hidden="1" customWidth="1"/>
    <col min="14549" max="14549" width="29" style="6" customWidth="1"/>
    <col min="14550" max="14550" width="1.5703125" style="6" customWidth="1"/>
    <col min="14551" max="14551" width="3.5703125" style="6" customWidth="1"/>
    <col min="14552" max="14552" width="29" style="6" customWidth="1"/>
    <col min="14553" max="14553" width="1.5703125" style="6" customWidth="1"/>
    <col min="14554" max="14554" width="29" style="6" customWidth="1"/>
    <col min="14555" max="14555" width="1.5703125" style="6" customWidth="1"/>
    <col min="14556" max="14557" width="0" style="6" hidden="1" customWidth="1"/>
    <col min="14558" max="14558" width="1.28515625" style="6" customWidth="1"/>
    <col min="14559" max="14559" width="5" style="6" customWidth="1"/>
    <col min="14560" max="14560" width="22.7109375" style="6" bestFit="1" customWidth="1"/>
    <col min="14561" max="14561" width="24.140625" style="6" bestFit="1" customWidth="1"/>
    <col min="14562" max="14562" width="22.7109375" style="6" bestFit="1" customWidth="1"/>
    <col min="14563" max="14563" width="16.42578125" style="6" bestFit="1" customWidth="1"/>
    <col min="14564" max="14564" width="13.28515625" style="6" bestFit="1" customWidth="1"/>
    <col min="14565" max="14565" width="2.42578125" style="6" customWidth="1"/>
    <col min="14566" max="14791" width="14.42578125" style="6"/>
    <col min="14792" max="14792" width="1.5703125" style="6" customWidth="1"/>
    <col min="14793" max="14794" width="42.5703125" style="6" customWidth="1"/>
    <col min="14795" max="14795" width="9.7109375" style="6" customWidth="1"/>
    <col min="14796" max="14796" width="1.5703125" style="6" customWidth="1"/>
    <col min="14797" max="14797" width="13.5703125" style="6" customWidth="1"/>
    <col min="14798" max="14798" width="15" style="6" customWidth="1"/>
    <col min="14799" max="14799" width="69.42578125" style="6" customWidth="1"/>
    <col min="14800" max="14800" width="29" style="6" customWidth="1"/>
    <col min="14801" max="14801" width="1.28515625" style="6" customWidth="1"/>
    <col min="14802" max="14802" width="29" style="6" customWidth="1"/>
    <col min="14803" max="14803" width="1.5703125" style="6" customWidth="1"/>
    <col min="14804" max="14804" width="0" style="6" hidden="1" customWidth="1"/>
    <col min="14805" max="14805" width="29" style="6" customWidth="1"/>
    <col min="14806" max="14806" width="1.5703125" style="6" customWidth="1"/>
    <col min="14807" max="14807" width="3.5703125" style="6" customWidth="1"/>
    <col min="14808" max="14808" width="29" style="6" customWidth="1"/>
    <col min="14809" max="14809" width="1.5703125" style="6" customWidth="1"/>
    <col min="14810" max="14810" width="29" style="6" customWidth="1"/>
    <col min="14811" max="14811" width="1.5703125" style="6" customWidth="1"/>
    <col min="14812" max="14813" width="0" style="6" hidden="1" customWidth="1"/>
    <col min="14814" max="14814" width="1.28515625" style="6" customWidth="1"/>
    <col min="14815" max="14815" width="5" style="6" customWidth="1"/>
    <col min="14816" max="14816" width="22.7109375" style="6" bestFit="1" customWidth="1"/>
    <col min="14817" max="14817" width="24.140625" style="6" bestFit="1" customWidth="1"/>
    <col min="14818" max="14818" width="22.7109375" style="6" bestFit="1" customWidth="1"/>
    <col min="14819" max="14819" width="16.42578125" style="6" bestFit="1" customWidth="1"/>
    <col min="14820" max="14820" width="13.28515625" style="6" bestFit="1" customWidth="1"/>
    <col min="14821" max="14821" width="2.42578125" style="6" customWidth="1"/>
    <col min="14822" max="15047" width="14.42578125" style="6"/>
    <col min="15048" max="15048" width="1.5703125" style="6" customWidth="1"/>
    <col min="15049" max="15050" width="42.5703125" style="6" customWidth="1"/>
    <col min="15051" max="15051" width="9.7109375" style="6" customWidth="1"/>
    <col min="15052" max="15052" width="1.5703125" style="6" customWidth="1"/>
    <col min="15053" max="15053" width="13.5703125" style="6" customWidth="1"/>
    <col min="15054" max="15054" width="15" style="6" customWidth="1"/>
    <col min="15055" max="15055" width="69.42578125" style="6" customWidth="1"/>
    <col min="15056" max="15056" width="29" style="6" customWidth="1"/>
    <col min="15057" max="15057" width="1.28515625" style="6" customWidth="1"/>
    <col min="15058" max="15058" width="29" style="6" customWidth="1"/>
    <col min="15059" max="15059" width="1.5703125" style="6" customWidth="1"/>
    <col min="15060" max="15060" width="0" style="6" hidden="1" customWidth="1"/>
    <col min="15061" max="15061" width="29" style="6" customWidth="1"/>
    <col min="15062" max="15062" width="1.5703125" style="6" customWidth="1"/>
    <col min="15063" max="15063" width="3.5703125" style="6" customWidth="1"/>
    <col min="15064" max="15064" width="29" style="6" customWidth="1"/>
    <col min="15065" max="15065" width="1.5703125" style="6" customWidth="1"/>
    <col min="15066" max="15066" width="29" style="6" customWidth="1"/>
    <col min="15067" max="15067" width="1.5703125" style="6" customWidth="1"/>
    <col min="15068" max="15069" width="0" style="6" hidden="1" customWidth="1"/>
    <col min="15070" max="15070" width="1.28515625" style="6" customWidth="1"/>
    <col min="15071" max="15071" width="5" style="6" customWidth="1"/>
    <col min="15072" max="15072" width="22.7109375" style="6" bestFit="1" customWidth="1"/>
    <col min="15073" max="15073" width="24.140625" style="6" bestFit="1" customWidth="1"/>
    <col min="15074" max="15074" width="22.7109375" style="6" bestFit="1" customWidth="1"/>
    <col min="15075" max="15075" width="16.42578125" style="6" bestFit="1" customWidth="1"/>
    <col min="15076" max="15076" width="13.28515625" style="6" bestFit="1" customWidth="1"/>
    <col min="15077" max="15077" width="2.42578125" style="6" customWidth="1"/>
    <col min="15078" max="15303" width="14.42578125" style="6"/>
    <col min="15304" max="15304" width="1.5703125" style="6" customWidth="1"/>
    <col min="15305" max="15306" width="42.5703125" style="6" customWidth="1"/>
    <col min="15307" max="15307" width="9.7109375" style="6" customWidth="1"/>
    <col min="15308" max="15308" width="1.5703125" style="6" customWidth="1"/>
    <col min="15309" max="15309" width="13.5703125" style="6" customWidth="1"/>
    <col min="15310" max="15310" width="15" style="6" customWidth="1"/>
    <col min="15311" max="15311" width="69.42578125" style="6" customWidth="1"/>
    <col min="15312" max="15312" width="29" style="6" customWidth="1"/>
    <col min="15313" max="15313" width="1.28515625" style="6" customWidth="1"/>
    <col min="15314" max="15314" width="29" style="6" customWidth="1"/>
    <col min="15315" max="15315" width="1.5703125" style="6" customWidth="1"/>
    <col min="15316" max="15316" width="0" style="6" hidden="1" customWidth="1"/>
    <col min="15317" max="15317" width="29" style="6" customWidth="1"/>
    <col min="15318" max="15318" width="1.5703125" style="6" customWidth="1"/>
    <col min="15319" max="15319" width="3.5703125" style="6" customWidth="1"/>
    <col min="15320" max="15320" width="29" style="6" customWidth="1"/>
    <col min="15321" max="15321" width="1.5703125" style="6" customWidth="1"/>
    <col min="15322" max="15322" width="29" style="6" customWidth="1"/>
    <col min="15323" max="15323" width="1.5703125" style="6" customWidth="1"/>
    <col min="15324" max="15325" width="0" style="6" hidden="1" customWidth="1"/>
    <col min="15326" max="15326" width="1.28515625" style="6" customWidth="1"/>
    <col min="15327" max="15327" width="5" style="6" customWidth="1"/>
    <col min="15328" max="15328" width="22.7109375" style="6" bestFit="1" customWidth="1"/>
    <col min="15329" max="15329" width="24.140625" style="6" bestFit="1" customWidth="1"/>
    <col min="15330" max="15330" width="22.7109375" style="6" bestFit="1" customWidth="1"/>
    <col min="15331" max="15331" width="16.42578125" style="6" bestFit="1" customWidth="1"/>
    <col min="15332" max="15332" width="13.28515625" style="6" bestFit="1" customWidth="1"/>
    <col min="15333" max="15333" width="2.42578125" style="6" customWidth="1"/>
    <col min="15334" max="15559" width="14.42578125" style="6"/>
    <col min="15560" max="15560" width="1.5703125" style="6" customWidth="1"/>
    <col min="15561" max="15562" width="42.5703125" style="6" customWidth="1"/>
    <col min="15563" max="15563" width="9.7109375" style="6" customWidth="1"/>
    <col min="15564" max="15564" width="1.5703125" style="6" customWidth="1"/>
    <col min="15565" max="15565" width="13.5703125" style="6" customWidth="1"/>
    <col min="15566" max="15566" width="15" style="6" customWidth="1"/>
    <col min="15567" max="15567" width="69.42578125" style="6" customWidth="1"/>
    <col min="15568" max="15568" width="29" style="6" customWidth="1"/>
    <col min="15569" max="15569" width="1.28515625" style="6" customWidth="1"/>
    <col min="15570" max="15570" width="29" style="6" customWidth="1"/>
    <col min="15571" max="15571" width="1.5703125" style="6" customWidth="1"/>
    <col min="15572" max="15572" width="0" style="6" hidden="1" customWidth="1"/>
    <col min="15573" max="15573" width="29" style="6" customWidth="1"/>
    <col min="15574" max="15574" width="1.5703125" style="6" customWidth="1"/>
    <col min="15575" max="15575" width="3.5703125" style="6" customWidth="1"/>
    <col min="15576" max="15576" width="29" style="6" customWidth="1"/>
    <col min="15577" max="15577" width="1.5703125" style="6" customWidth="1"/>
    <col min="15578" max="15578" width="29" style="6" customWidth="1"/>
    <col min="15579" max="15579" width="1.5703125" style="6" customWidth="1"/>
    <col min="15580" max="15581" width="0" style="6" hidden="1" customWidth="1"/>
    <col min="15582" max="15582" width="1.28515625" style="6" customWidth="1"/>
    <col min="15583" max="15583" width="5" style="6" customWidth="1"/>
    <col min="15584" max="15584" width="22.7109375" style="6" bestFit="1" customWidth="1"/>
    <col min="15585" max="15585" width="24.140625" style="6" bestFit="1" customWidth="1"/>
    <col min="15586" max="15586" width="22.7109375" style="6" bestFit="1" customWidth="1"/>
    <col min="15587" max="15587" width="16.42578125" style="6" bestFit="1" customWidth="1"/>
    <col min="15588" max="15588" width="13.28515625" style="6" bestFit="1" customWidth="1"/>
    <col min="15589" max="15589" width="2.42578125" style="6" customWidth="1"/>
    <col min="15590" max="15815" width="14.42578125" style="6"/>
    <col min="15816" max="15816" width="1.5703125" style="6" customWidth="1"/>
    <col min="15817" max="15818" width="42.5703125" style="6" customWidth="1"/>
    <col min="15819" max="15819" width="9.7109375" style="6" customWidth="1"/>
    <col min="15820" max="15820" width="1.5703125" style="6" customWidth="1"/>
    <col min="15821" max="15821" width="13.5703125" style="6" customWidth="1"/>
    <col min="15822" max="15822" width="15" style="6" customWidth="1"/>
    <col min="15823" max="15823" width="69.42578125" style="6" customWidth="1"/>
    <col min="15824" max="15824" width="29" style="6" customWidth="1"/>
    <col min="15825" max="15825" width="1.28515625" style="6" customWidth="1"/>
    <col min="15826" max="15826" width="29" style="6" customWidth="1"/>
    <col min="15827" max="15827" width="1.5703125" style="6" customWidth="1"/>
    <col min="15828" max="15828" width="0" style="6" hidden="1" customWidth="1"/>
    <col min="15829" max="15829" width="29" style="6" customWidth="1"/>
    <col min="15830" max="15830" width="1.5703125" style="6" customWidth="1"/>
    <col min="15831" max="15831" width="3.5703125" style="6" customWidth="1"/>
    <col min="15832" max="15832" width="29" style="6" customWidth="1"/>
    <col min="15833" max="15833" width="1.5703125" style="6" customWidth="1"/>
    <col min="15834" max="15834" width="29" style="6" customWidth="1"/>
    <col min="15835" max="15835" width="1.5703125" style="6" customWidth="1"/>
    <col min="15836" max="15837" width="0" style="6" hidden="1" customWidth="1"/>
    <col min="15838" max="15838" width="1.28515625" style="6" customWidth="1"/>
    <col min="15839" max="15839" width="5" style="6" customWidth="1"/>
    <col min="15840" max="15840" width="22.7109375" style="6" bestFit="1" customWidth="1"/>
    <col min="15841" max="15841" width="24.140625" style="6" bestFit="1" customWidth="1"/>
    <col min="15842" max="15842" width="22.7109375" style="6" bestFit="1" customWidth="1"/>
    <col min="15843" max="15843" width="16.42578125" style="6" bestFit="1" customWidth="1"/>
    <col min="15844" max="15844" width="13.28515625" style="6" bestFit="1" customWidth="1"/>
    <col min="15845" max="15845" width="2.42578125" style="6" customWidth="1"/>
    <col min="15846" max="16071" width="14.42578125" style="6"/>
    <col min="16072" max="16072" width="1.5703125" style="6" customWidth="1"/>
    <col min="16073" max="16074" width="42.5703125" style="6" customWidth="1"/>
    <col min="16075" max="16075" width="9.7109375" style="6" customWidth="1"/>
    <col min="16076" max="16076" width="1.5703125" style="6" customWidth="1"/>
    <col min="16077" max="16077" width="13.5703125" style="6" customWidth="1"/>
    <col min="16078" max="16078" width="15" style="6" customWidth="1"/>
    <col min="16079" max="16079" width="69.42578125" style="6" customWidth="1"/>
    <col min="16080" max="16080" width="29" style="6" customWidth="1"/>
    <col min="16081" max="16081" width="1.28515625" style="6" customWidth="1"/>
    <col min="16082" max="16082" width="29" style="6" customWidth="1"/>
    <col min="16083" max="16083" width="1.5703125" style="6" customWidth="1"/>
    <col min="16084" max="16084" width="0" style="6" hidden="1" customWidth="1"/>
    <col min="16085" max="16085" width="29" style="6" customWidth="1"/>
    <col min="16086" max="16086" width="1.5703125" style="6" customWidth="1"/>
    <col min="16087" max="16087" width="3.5703125" style="6" customWidth="1"/>
    <col min="16088" max="16088" width="29" style="6" customWidth="1"/>
    <col min="16089" max="16089" width="1.5703125" style="6" customWidth="1"/>
    <col min="16090" max="16090" width="29" style="6" customWidth="1"/>
    <col min="16091" max="16091" width="1.5703125" style="6" customWidth="1"/>
    <col min="16092" max="16093" width="0" style="6" hidden="1" customWidth="1"/>
    <col min="16094" max="16094" width="1.28515625" style="6" customWidth="1"/>
    <col min="16095" max="16095" width="5" style="6" customWidth="1"/>
    <col min="16096" max="16096" width="22.7109375" style="6" bestFit="1" customWidth="1"/>
    <col min="16097" max="16097" width="24.140625" style="6" bestFit="1" customWidth="1"/>
    <col min="16098" max="16098" width="22.7109375" style="6" bestFit="1" customWidth="1"/>
    <col min="16099" max="16099" width="16.42578125" style="6" bestFit="1" customWidth="1"/>
    <col min="16100" max="16100" width="13.28515625" style="6" bestFit="1" customWidth="1"/>
    <col min="16101" max="16101" width="2.42578125" style="6" customWidth="1"/>
    <col min="16102" max="16384" width="14.42578125" style="6"/>
  </cols>
  <sheetData>
    <row r="1" spans="1:9" ht="49.5" customHeight="1" x14ac:dyDescent="0.35">
      <c r="A1" s="6"/>
      <c r="B1" s="6"/>
      <c r="C1" s="129"/>
      <c r="D1" s="129"/>
      <c r="F1" s="129"/>
      <c r="I1" s="129"/>
    </row>
    <row r="2" spans="1:9" s="40" customFormat="1" ht="56.1" customHeight="1" x14ac:dyDescent="0.5">
      <c r="A2" s="60"/>
      <c r="B2" s="363" t="s">
        <v>108</v>
      </c>
      <c r="E2" s="168"/>
    </row>
    <row r="3" spans="1:9" s="1" customFormat="1" ht="15" x14ac:dyDescent="0.25">
      <c r="B3" s="364"/>
    </row>
    <row r="4" spans="1:9" s="1" customFormat="1" ht="3" customHeight="1" x14ac:dyDescent="0.3">
      <c r="A4" s="15"/>
      <c r="B4" s="365"/>
      <c r="C4" s="365"/>
      <c r="D4" s="365"/>
      <c r="E4" s="365"/>
      <c r="F4" s="365"/>
      <c r="G4" s="365"/>
    </row>
    <row r="5" spans="1:9" s="36" customFormat="1" ht="20.45" customHeight="1" x14ac:dyDescent="0.3">
      <c r="A5" s="15"/>
      <c r="B5" s="1036"/>
      <c r="C5" s="1039" t="s">
        <v>468</v>
      </c>
      <c r="D5" s="1039"/>
      <c r="E5" s="1033" t="s">
        <v>467</v>
      </c>
      <c r="F5" s="1031" t="s">
        <v>209</v>
      </c>
      <c r="G5" s="1033" t="s">
        <v>386</v>
      </c>
    </row>
    <row r="6" spans="1:9" s="36" customFormat="1" ht="20.45" customHeight="1" thickBot="1" x14ac:dyDescent="0.35">
      <c r="A6" s="15"/>
      <c r="B6" s="1037"/>
      <c r="C6" s="351">
        <v>2024</v>
      </c>
      <c r="D6" s="351">
        <v>2023</v>
      </c>
      <c r="E6" s="1034"/>
      <c r="F6" s="1032"/>
      <c r="G6" s="1034"/>
    </row>
    <row r="7" spans="1:9" s="36" customFormat="1" ht="18" customHeight="1" x14ac:dyDescent="0.3">
      <c r="A7" s="15"/>
      <c r="B7" s="481" t="s">
        <v>109</v>
      </c>
      <c r="C7" s="488"/>
      <c r="D7" s="488"/>
      <c r="E7" s="488"/>
      <c r="F7" s="488"/>
      <c r="G7" s="488"/>
    </row>
    <row r="8" spans="1:9" s="36" customFormat="1" ht="18" customHeight="1" x14ac:dyDescent="0.3">
      <c r="A8" s="15"/>
      <c r="B8" s="39" t="s">
        <v>110</v>
      </c>
      <c r="C8" s="926">
        <f>+'2.1 P&amp;L (annual)'!C7</f>
        <v>5572.4773367085108</v>
      </c>
      <c r="D8" s="927">
        <f>+'2.1 P&amp;L (annual)'!D7</f>
        <v>4624.1849502539599</v>
      </c>
      <c r="E8" s="509">
        <f>+(C8-D8)/D8</f>
        <v>0.20507233094179567</v>
      </c>
      <c r="F8" s="927">
        <f>+'2.2 P&amp;L (quarterly)'!C7</f>
        <v>2791.3455640001603</v>
      </c>
      <c r="G8" s="509">
        <f>+('2.2 P&amp;L (quarterly)'!I7)/100</f>
        <v>3.672530511513011E-3</v>
      </c>
    </row>
    <row r="9" spans="1:9" s="36" customFormat="1" ht="18" customHeight="1" x14ac:dyDescent="0.3">
      <c r="A9" s="15"/>
      <c r="B9" s="1004" t="s">
        <v>111</v>
      </c>
      <c r="C9" s="482">
        <f>+'2.1 P&amp;L (annual)'!C35</f>
        <v>2449.0371796700051</v>
      </c>
      <c r="D9" s="483">
        <f>+'2.1 P&amp;L (annual)'!D35</f>
        <v>2346.6704809103894</v>
      </c>
      <c r="E9" s="484">
        <f t="shared" ref="E9:E14" si="0">+(C9-D9)/D9</f>
        <v>4.3622101864042966E-2</v>
      </c>
      <c r="F9" s="483">
        <f>+'2.2 P&amp;L (quarterly)'!C35</f>
        <v>1252.3964148411378</v>
      </c>
      <c r="G9" s="484">
        <f>+('2.2 P&amp;L (quarterly)'!I35)/100</f>
        <v>4.6593473706575746E-2</v>
      </c>
    </row>
    <row r="10" spans="1:9" s="36" customFormat="1" ht="18" customHeight="1" x14ac:dyDescent="0.3">
      <c r="A10" s="15"/>
      <c r="B10" s="39" t="s">
        <v>112</v>
      </c>
      <c r="C10" s="482">
        <f>+'2.1 P&amp;L (annual)'!C14</f>
        <v>7701.0324284337403</v>
      </c>
      <c r="D10" s="483">
        <f>+'2.1 P&amp;L (annual)'!D14</f>
        <v>6673.4779591864208</v>
      </c>
      <c r="E10" s="484">
        <f t="shared" si="0"/>
        <v>0.15397585419950816</v>
      </c>
      <c r="F10" s="483">
        <f>+'2.2 P&amp;L (quarterly)'!C14</f>
        <v>4205.2006227265902</v>
      </c>
      <c r="G10" s="484">
        <f>+('2.2 P&amp;L (quarterly)'!I14)/100</f>
        <v>0.20291846302827096</v>
      </c>
    </row>
    <row r="11" spans="1:9" s="36" customFormat="1" ht="18" customHeight="1" x14ac:dyDescent="0.3">
      <c r="A11" s="15"/>
      <c r="B11" s="39" t="s">
        <v>113</v>
      </c>
      <c r="C11" s="482">
        <f>+'2.1 P&amp;L (annual)'!C15</f>
        <v>-3028.39758035247</v>
      </c>
      <c r="D11" s="483">
        <f>+'2.1 P&amp;L (annual)'!D15</f>
        <v>-2894.1124060427701</v>
      </c>
      <c r="E11" s="484">
        <f t="shared" si="0"/>
        <v>4.6399432872516896E-2</v>
      </c>
      <c r="F11" s="483">
        <f>+'2.2 P&amp;L (quarterly)'!C15</f>
        <v>-1520.0847883280696</v>
      </c>
      <c r="G11" s="484">
        <f>+('2.2 P&amp;L (quarterly)'!I15)/100</f>
        <v>7.8047447226575499E-3</v>
      </c>
    </row>
    <row r="12" spans="1:9" s="36" customFormat="1" ht="18" customHeight="1" x14ac:dyDescent="0.3">
      <c r="A12" s="15"/>
      <c r="B12" s="39" t="s">
        <v>114</v>
      </c>
      <c r="C12" s="482">
        <f>+'2.1 P&amp;L (annual)'!C17</f>
        <v>4672.6348480812703</v>
      </c>
      <c r="D12" s="483">
        <f>+'2.1 P&amp;L (annual)'!D17</f>
        <v>3774.0455531436501</v>
      </c>
      <c r="E12" s="484">
        <f t="shared" si="0"/>
        <v>0.23809709826875997</v>
      </c>
      <c r="F12" s="483">
        <f>+'2.2 P&amp;L (quarterly)'!C17</f>
        <v>2685.1158343985198</v>
      </c>
      <c r="G12" s="484">
        <f>+('2.2 P&amp;L (quarterly)'!I17)/100</f>
        <v>0.35098875327142942</v>
      </c>
    </row>
    <row r="13" spans="1:9" s="36" customFormat="1" ht="18" customHeight="1" x14ac:dyDescent="0.3">
      <c r="A13" s="15"/>
      <c r="B13" s="39" t="s">
        <v>115</v>
      </c>
      <c r="C13" s="482">
        <f>+'2.1 P&amp;L (annual)'!C18</f>
        <v>4672.6348480812703</v>
      </c>
      <c r="D13" s="483">
        <f>+'2.1 P&amp;L (annual)'!D18</f>
        <v>3779.3655531436502</v>
      </c>
      <c r="E13" s="484">
        <f t="shared" si="0"/>
        <v>0.23635429872471714</v>
      </c>
      <c r="F13" s="483">
        <f>+'2.2 P&amp;L (quarterly)'!C18</f>
        <v>2685.1158343985198</v>
      </c>
      <c r="G13" s="484">
        <f>+('2.2 P&amp;L (quarterly)'!I18)/100</f>
        <v>0.35098875327142942</v>
      </c>
    </row>
    <row r="14" spans="1:9" s="36" customFormat="1" ht="18" customHeight="1" x14ac:dyDescent="0.3">
      <c r="A14" s="15"/>
      <c r="B14" s="108" t="s">
        <v>116</v>
      </c>
      <c r="C14" s="485">
        <f>+'2.1 P&amp;L (annual)'!C26</f>
        <v>2675.3931975983505</v>
      </c>
      <c r="D14" s="486">
        <f>+'2.1 P&amp;L (annual)'!D26</f>
        <v>2136.6186384686698</v>
      </c>
      <c r="E14" s="487">
        <f t="shared" si="0"/>
        <v>0.25216224806305365</v>
      </c>
      <c r="F14" s="486">
        <f>+'2.2 P&amp;L (quarterly)'!C26</f>
        <v>1670.2224216219006</v>
      </c>
      <c r="G14" s="487">
        <f>+('2.2 P&amp;L (quarterly)'!I26)/100</f>
        <v>0.66163050253764255</v>
      </c>
    </row>
    <row r="15" spans="1:9" s="36" customFormat="1" ht="18" customHeight="1" x14ac:dyDescent="0.3">
      <c r="C15" s="451"/>
      <c r="D15" s="451"/>
      <c r="E15" s="451"/>
      <c r="F15" s="451"/>
      <c r="G15" s="451"/>
    </row>
    <row r="16" spans="1:9" s="36" customFormat="1" ht="18" customHeight="1" x14ac:dyDescent="0.3">
      <c r="A16" s="15"/>
      <c r="B16" s="481" t="s">
        <v>117</v>
      </c>
      <c r="C16" s="488"/>
      <c r="D16" s="488"/>
      <c r="E16" s="488"/>
      <c r="F16" s="488"/>
      <c r="G16" s="488"/>
    </row>
    <row r="17" spans="1:7" s="36" customFormat="1" ht="18" customHeight="1" x14ac:dyDescent="0.3">
      <c r="A17" s="15"/>
      <c r="B17" s="39" t="s">
        <v>118</v>
      </c>
      <c r="C17" s="489">
        <v>0.38996738550614979</v>
      </c>
      <c r="D17" s="490">
        <v>0.45980554465807388</v>
      </c>
      <c r="E17" s="491">
        <f>+(C17-D17)*100</f>
        <v>-6.9838159151924097</v>
      </c>
      <c r="F17" s="490">
        <f>+C17</f>
        <v>0.38996738550614979</v>
      </c>
      <c r="G17" s="491">
        <v>-1.2597821478064153</v>
      </c>
    </row>
    <row r="18" spans="1:7" s="36" customFormat="1" ht="18" customHeight="1" x14ac:dyDescent="0.3">
      <c r="A18" s="15"/>
      <c r="B18" s="39" t="s">
        <v>119</v>
      </c>
      <c r="C18" s="489">
        <v>0.3897209740822884</v>
      </c>
      <c r="D18" s="490">
        <v>0.45723816061349465</v>
      </c>
      <c r="E18" s="491">
        <f t="shared" ref="E18:E23" si="1">+(C18-D18)*100</f>
        <v>-6.7517186531206255</v>
      </c>
      <c r="F18" s="928">
        <f t="shared" ref="F18:F23" si="2">+C18</f>
        <v>0.3897209740822884</v>
      </c>
      <c r="G18" s="491">
        <v>-1.2390246052213505</v>
      </c>
    </row>
    <row r="19" spans="1:7" s="36" customFormat="1" ht="18" customHeight="1" x14ac:dyDescent="0.3">
      <c r="A19" s="15"/>
      <c r="B19" s="39" t="s">
        <v>120</v>
      </c>
      <c r="C19" s="492">
        <v>2.9331467781472083E-3</v>
      </c>
      <c r="D19" s="493">
        <v>2.7203464615785859E-3</v>
      </c>
      <c r="E19" s="494">
        <f t="shared" si="1"/>
        <v>2.1280031656862243E-2</v>
      </c>
      <c r="F19" s="929">
        <f t="shared" si="2"/>
        <v>2.9331467781472083E-3</v>
      </c>
      <c r="G19" s="1025">
        <v>5.324011151235054E-3</v>
      </c>
    </row>
    <row r="20" spans="1:7" s="36" customFormat="1" ht="18" customHeight="1" x14ac:dyDescent="0.3">
      <c r="A20" s="15"/>
      <c r="B20" s="39" t="s">
        <v>22</v>
      </c>
      <c r="C20" s="489">
        <v>0.14362535062176848</v>
      </c>
      <c r="D20" s="490">
        <v>0.10152247267018545</v>
      </c>
      <c r="E20" s="491">
        <f t="shared" si="1"/>
        <v>4.2102877951583029</v>
      </c>
      <c r="F20" s="928">
        <f t="shared" si="2"/>
        <v>0.14362535062176848</v>
      </c>
      <c r="G20" s="930">
        <v>1.0017518836699297</v>
      </c>
    </row>
    <row r="21" spans="1:7" s="36" customFormat="1" ht="18" customHeight="1" x14ac:dyDescent="0.3">
      <c r="A21" s="15"/>
      <c r="B21" s="39" t="s">
        <v>37</v>
      </c>
      <c r="C21" s="489">
        <v>0.16935443239240622</v>
      </c>
      <c r="D21" s="490">
        <v>0.12045686693808635</v>
      </c>
      <c r="E21" s="491">
        <f t="shared" si="1"/>
        <v>4.889756545431986</v>
      </c>
      <c r="F21" s="928">
        <f t="shared" si="2"/>
        <v>0.16935443239240622</v>
      </c>
      <c r="G21" s="930">
        <v>1.154180198773</v>
      </c>
    </row>
    <row r="22" spans="1:7" s="36" customFormat="1" ht="18" customHeight="1" x14ac:dyDescent="0.3">
      <c r="A22" s="15"/>
      <c r="B22" s="39" t="s">
        <v>38</v>
      </c>
      <c r="C22" s="489">
        <v>8.2617128167742828E-3</v>
      </c>
      <c r="D22" s="490">
        <v>5.218900187200985E-3</v>
      </c>
      <c r="E22" s="491">
        <f t="shared" si="1"/>
        <v>0.30428126295732977</v>
      </c>
      <c r="F22" s="928">
        <f t="shared" si="2"/>
        <v>8.2617128167742828E-3</v>
      </c>
      <c r="G22" s="930">
        <v>6.5402465314500557E-2</v>
      </c>
    </row>
    <row r="23" spans="1:7" s="36" customFormat="1" ht="18" customHeight="1" x14ac:dyDescent="0.3">
      <c r="A23" s="15"/>
      <c r="B23" s="284" t="s">
        <v>39</v>
      </c>
      <c r="C23" s="495">
        <v>2.2351029378496434E-2</v>
      </c>
      <c r="D23" s="496">
        <v>1.5942558947108297E-2</v>
      </c>
      <c r="E23" s="497">
        <f t="shared" si="1"/>
        <v>0.64084704313881369</v>
      </c>
      <c r="F23" s="931">
        <f t="shared" si="2"/>
        <v>2.2351029378496434E-2</v>
      </c>
      <c r="G23" s="932">
        <v>0.13539850880650883</v>
      </c>
    </row>
    <row r="24" spans="1:7" s="36" customFormat="1" ht="32.450000000000003" customHeight="1" x14ac:dyDescent="0.3"/>
    <row r="25" spans="1:7" ht="3" customHeight="1" x14ac:dyDescent="0.35">
      <c r="B25" s="281"/>
      <c r="C25" s="282"/>
      <c r="D25" s="282"/>
      <c r="E25" s="283"/>
      <c r="F25" s="283"/>
      <c r="G25" s="283"/>
    </row>
    <row r="26" spans="1:7" s="36" customFormat="1" ht="20.45" customHeight="1" x14ac:dyDescent="0.3">
      <c r="A26" s="15"/>
      <c r="B26" s="1036"/>
      <c r="C26" s="461" t="s">
        <v>470</v>
      </c>
      <c r="D26" s="461" t="s">
        <v>471</v>
      </c>
      <c r="E26" s="1033" t="s">
        <v>467</v>
      </c>
      <c r="F26" s="461" t="s">
        <v>469</v>
      </c>
      <c r="G26" s="1033" t="s">
        <v>386</v>
      </c>
    </row>
    <row r="27" spans="1:7" s="36" customFormat="1" ht="20.45" customHeight="1" thickBot="1" x14ac:dyDescent="0.35">
      <c r="A27" s="15"/>
      <c r="B27" s="1038"/>
      <c r="C27" s="351">
        <v>2024</v>
      </c>
      <c r="D27" s="351">
        <v>2023</v>
      </c>
      <c r="E27" s="1034"/>
      <c r="F27" s="351">
        <v>2024</v>
      </c>
      <c r="G27" s="1034"/>
    </row>
    <row r="28" spans="1:7" s="36" customFormat="1" ht="18" customHeight="1" x14ac:dyDescent="0.3">
      <c r="A28" s="15"/>
      <c r="B28" s="481" t="s">
        <v>121</v>
      </c>
      <c r="C28" s="498"/>
      <c r="D28" s="498"/>
      <c r="E28" s="498"/>
      <c r="F28" s="498"/>
      <c r="G28" s="498"/>
    </row>
    <row r="29" spans="1:7" s="36" customFormat="1" ht="18" customHeight="1" x14ac:dyDescent="0.3">
      <c r="A29" s="15"/>
      <c r="B29" s="39" t="s">
        <v>122</v>
      </c>
      <c r="C29" s="499">
        <v>630371.47904691508</v>
      </c>
      <c r="D29" s="49">
        <v>607167.44783471804</v>
      </c>
      <c r="E29" s="484">
        <v>3.8216856478303148E-2</v>
      </c>
      <c r="F29" s="49">
        <v>613457.09993766295</v>
      </c>
      <c r="G29" s="484">
        <v>2.7572228132938553E-2</v>
      </c>
    </row>
    <row r="30" spans="1:7" s="36" customFormat="1" ht="18" customHeight="1" x14ac:dyDescent="0.3">
      <c r="A30" s="15"/>
      <c r="B30" s="108" t="s">
        <v>123</v>
      </c>
      <c r="C30" s="500">
        <v>35494.264306134806</v>
      </c>
      <c r="D30" s="501">
        <v>36339.317044512005</v>
      </c>
      <c r="E30" s="487">
        <v>-2.3254502481213232E-2</v>
      </c>
      <c r="F30" s="501">
        <v>34281.099676885104</v>
      </c>
      <c r="G30" s="487">
        <v>3.5388731420063206E-2</v>
      </c>
    </row>
    <row r="31" spans="1:7" s="36" customFormat="1" ht="18" customHeight="1" x14ac:dyDescent="0.3">
      <c r="A31" s="15"/>
      <c r="B31" s="39"/>
      <c r="C31" s="49"/>
      <c r="D31" s="49"/>
      <c r="E31" s="49"/>
      <c r="F31" s="49"/>
      <c r="G31" s="49"/>
    </row>
    <row r="32" spans="1:7" s="36" customFormat="1" ht="18" customHeight="1" x14ac:dyDescent="0.3">
      <c r="A32" s="15"/>
      <c r="B32" s="481" t="s">
        <v>124</v>
      </c>
      <c r="C32" s="488"/>
      <c r="D32" s="488"/>
      <c r="E32" s="488"/>
      <c r="F32" s="488"/>
      <c r="G32" s="488"/>
    </row>
    <row r="33" spans="1:7" s="36" customFormat="1" ht="18" customHeight="1" x14ac:dyDescent="0.3">
      <c r="A33" s="15"/>
      <c r="B33" s="39" t="s">
        <v>125</v>
      </c>
      <c r="C33" s="499">
        <v>667424.44495878101</v>
      </c>
      <c r="D33" s="49">
        <v>630329.71002735139</v>
      </c>
      <c r="E33" s="484">
        <v>5.8849732673746241E-2</v>
      </c>
      <c r="F33" s="49">
        <v>636489.70998176932</v>
      </c>
      <c r="G33" s="484">
        <v>4.8602097554566487E-2</v>
      </c>
    </row>
    <row r="34" spans="1:7" s="36" customFormat="1" ht="18" customHeight="1" x14ac:dyDescent="0.3">
      <c r="A34" s="15"/>
      <c r="B34" s="284" t="s">
        <v>126</v>
      </c>
      <c r="C34" s="500">
        <v>361645.68788753613</v>
      </c>
      <c r="D34" s="501">
        <v>354098.12715495669</v>
      </c>
      <c r="E34" s="487">
        <v>2.1314884642913E-2</v>
      </c>
      <c r="F34" s="501">
        <v>354755.37956251879</v>
      </c>
      <c r="G34" s="487">
        <v>1.9422702859402455E-2</v>
      </c>
    </row>
    <row r="35" spans="1:7" s="36" customFormat="1" ht="18" customHeight="1" x14ac:dyDescent="0.3">
      <c r="A35" s="15"/>
      <c r="B35" s="39"/>
      <c r="C35" s="49"/>
      <c r="D35" s="49"/>
      <c r="E35" s="484"/>
      <c r="F35" s="484"/>
      <c r="G35" s="484"/>
    </row>
    <row r="36" spans="1:7" s="36" customFormat="1" ht="18" customHeight="1" x14ac:dyDescent="0.3">
      <c r="A36" s="15"/>
      <c r="B36" s="481" t="s">
        <v>127</v>
      </c>
      <c r="C36" s="488"/>
      <c r="D36" s="488"/>
      <c r="E36" s="488"/>
      <c r="F36" s="488"/>
      <c r="G36" s="488"/>
    </row>
    <row r="37" spans="1:7" s="36" customFormat="1" ht="18" customHeight="1" x14ac:dyDescent="0.3">
      <c r="A37" s="15"/>
      <c r="B37" s="39" t="s">
        <v>128</v>
      </c>
      <c r="C37" s="499">
        <v>10466.436024200002</v>
      </c>
      <c r="D37" s="49">
        <v>10515.839031330008</v>
      </c>
      <c r="E37" s="49">
        <v>-49.40300713000579</v>
      </c>
      <c r="F37" s="49">
        <v>10794.306178010005</v>
      </c>
      <c r="G37" s="49">
        <v>-327.8701538100031</v>
      </c>
    </row>
    <row r="38" spans="1:7" s="36" customFormat="1" ht="18" customHeight="1" x14ac:dyDescent="0.3">
      <c r="A38" s="15"/>
      <c r="B38" s="39" t="s">
        <v>129</v>
      </c>
      <c r="C38" s="502">
        <v>2.6749728945669161E-2</v>
      </c>
      <c r="D38" s="503">
        <v>2.7384489288364643E-2</v>
      </c>
      <c r="E38" s="48">
        <v>-6.3476034269548121E-2</v>
      </c>
      <c r="F38" s="503">
        <v>2.8094796430863222E-2</v>
      </c>
      <c r="G38" s="48">
        <v>-0.13450674851940603</v>
      </c>
    </row>
    <row r="39" spans="1:7" s="36" customFormat="1" ht="18" customHeight="1" x14ac:dyDescent="0.3">
      <c r="A39" s="15"/>
      <c r="B39" s="39" t="s">
        <v>130</v>
      </c>
      <c r="C39" s="499">
        <v>7301.0715164899993</v>
      </c>
      <c r="D39" s="49">
        <v>7665.1199661199989</v>
      </c>
      <c r="E39" s="49">
        <v>-364.0484496299996</v>
      </c>
      <c r="F39" s="49">
        <v>7666.7318187299998</v>
      </c>
      <c r="G39" s="49">
        <v>-365.66030224000042</v>
      </c>
    </row>
    <row r="40" spans="1:7" s="36" customFormat="1" ht="18" customHeight="1" x14ac:dyDescent="0.3">
      <c r="A40" s="15"/>
      <c r="B40" s="39" t="s">
        <v>131</v>
      </c>
      <c r="C40" s="504">
        <v>0.69756877647765847</v>
      </c>
      <c r="D40" s="505">
        <v>0.72891063039547688</v>
      </c>
      <c r="E40" s="49">
        <v>-3.1341853917818407</v>
      </c>
      <c r="F40" s="505">
        <v>0.71025584406512876</v>
      </c>
      <c r="G40" s="49">
        <v>-1.2687067587470291</v>
      </c>
    </row>
    <row r="41" spans="1:7" s="36" customFormat="1" ht="18" customHeight="1" x14ac:dyDescent="0.3">
      <c r="A41" s="15"/>
      <c r="B41" s="108" t="s">
        <v>132</v>
      </c>
      <c r="C41" s="500">
        <v>1549.0329098499999</v>
      </c>
      <c r="D41" s="925">
        <v>1582.0491229799995</v>
      </c>
      <c r="E41" s="501">
        <v>-33.016213129999642</v>
      </c>
      <c r="F41" s="925">
        <v>1545.23609792</v>
      </c>
      <c r="G41" s="501">
        <v>3.7968119299998762</v>
      </c>
    </row>
    <row r="42" spans="1:7" s="36" customFormat="1" ht="18" customHeight="1" x14ac:dyDescent="0.3">
      <c r="A42" s="15"/>
      <c r="B42" s="39"/>
      <c r="C42" s="49"/>
      <c r="D42" s="49"/>
      <c r="E42" s="49"/>
      <c r="F42" s="49"/>
      <c r="G42" s="49"/>
    </row>
    <row r="43" spans="1:7" s="36" customFormat="1" ht="18" customHeight="1" x14ac:dyDescent="0.3">
      <c r="A43" s="15"/>
      <c r="B43" s="481" t="s">
        <v>133</v>
      </c>
      <c r="C43" s="488"/>
      <c r="D43" s="488"/>
      <c r="E43" s="488"/>
      <c r="F43" s="488"/>
      <c r="G43" s="488"/>
    </row>
    <row r="44" spans="1:7" s="36" customFormat="1" ht="18" customHeight="1" x14ac:dyDescent="0.3">
      <c r="A44" s="15"/>
      <c r="B44" s="39" t="s">
        <v>134</v>
      </c>
      <c r="C44" s="499">
        <v>167420.51464059</v>
      </c>
      <c r="D44" s="49">
        <v>160203.78372988405</v>
      </c>
      <c r="E44" s="49">
        <v>7216.7309107059555</v>
      </c>
      <c r="F44" s="49">
        <v>157021.73011099244</v>
      </c>
      <c r="G44" s="49">
        <v>10398.784529597557</v>
      </c>
    </row>
    <row r="45" spans="1:7" s="36" customFormat="1" ht="18" customHeight="1" x14ac:dyDescent="0.3">
      <c r="A45" s="15"/>
      <c r="B45" s="39" t="s">
        <v>135</v>
      </c>
      <c r="C45" s="506">
        <v>2.1826056544791599</v>
      </c>
      <c r="D45" s="933">
        <v>2.1540213395477399</v>
      </c>
      <c r="E45" s="934">
        <v>2.8584314931419996</v>
      </c>
      <c r="F45" s="933">
        <v>1.9740548190423939</v>
      </c>
      <c r="G45" s="934">
        <v>20.855083543676599</v>
      </c>
    </row>
    <row r="46" spans="1:7" s="36" customFormat="1" ht="18" customHeight="1" x14ac:dyDescent="0.3">
      <c r="A46" s="15"/>
      <c r="B46" s="39" t="s">
        <v>14</v>
      </c>
      <c r="C46" s="506">
        <v>1.4603999999999999</v>
      </c>
      <c r="D46" s="933">
        <v>1.44</v>
      </c>
      <c r="E46" s="934">
        <v>2.0399999999999974</v>
      </c>
      <c r="F46" s="933">
        <v>1.44</v>
      </c>
      <c r="G46" s="934">
        <v>2.0399999999999974</v>
      </c>
    </row>
    <row r="47" spans="1:7" s="36" customFormat="1" ht="18" customHeight="1" x14ac:dyDescent="0.3">
      <c r="A47" s="15"/>
      <c r="B47" s="284" t="s">
        <v>136</v>
      </c>
      <c r="C47" s="507">
        <v>0.86725156620172372</v>
      </c>
      <c r="D47" s="935">
        <v>0.89083890472661498</v>
      </c>
      <c r="E47" s="890">
        <v>-2.3587338524891255</v>
      </c>
      <c r="F47" s="935">
        <v>0.89783142332640675</v>
      </c>
      <c r="G47" s="890">
        <v>-3.057985712468303</v>
      </c>
    </row>
    <row r="48" spans="1:7" s="36" customFormat="1" ht="18" customHeight="1" x14ac:dyDescent="0.3">
      <c r="A48" s="15"/>
      <c r="B48" s="39"/>
      <c r="C48" s="49"/>
      <c r="D48" s="508"/>
      <c r="E48" s="51"/>
      <c r="F48" s="51"/>
      <c r="G48" s="51"/>
    </row>
    <row r="49" spans="1:7" s="36" customFormat="1" ht="18" customHeight="1" x14ac:dyDescent="0.3">
      <c r="A49" s="15"/>
      <c r="B49" s="481" t="s">
        <v>137</v>
      </c>
      <c r="C49" s="488"/>
      <c r="D49" s="488"/>
      <c r="E49" s="488"/>
      <c r="F49" s="488"/>
      <c r="G49" s="488"/>
    </row>
    <row r="50" spans="1:7" s="36" customFormat="1" ht="18" customHeight="1" x14ac:dyDescent="0.3">
      <c r="A50" s="15"/>
      <c r="B50" s="39" t="s">
        <v>138</v>
      </c>
      <c r="C50" s="489">
        <v>0.12223669559133626</v>
      </c>
      <c r="D50" s="928">
        <v>0.12394638924701176</v>
      </c>
      <c r="E50" s="936">
        <v>-0.17096936556754982</v>
      </c>
      <c r="F50" s="928">
        <v>0.12252507794150279</v>
      </c>
      <c r="G50" s="936">
        <v>0</v>
      </c>
    </row>
    <row r="51" spans="1:7" s="36" customFormat="1" ht="18" customHeight="1" x14ac:dyDescent="0.3">
      <c r="A51" s="15"/>
      <c r="B51" s="39" t="s">
        <v>139</v>
      </c>
      <c r="C51" s="489">
        <v>0.14036457185464302</v>
      </c>
      <c r="D51" s="928">
        <v>0.14359155573138432</v>
      </c>
      <c r="E51" s="936">
        <v>-0.32269838767413073</v>
      </c>
      <c r="F51" s="928">
        <v>0.14245468419007912</v>
      </c>
      <c r="G51" s="936">
        <v>-0.20901123354361006</v>
      </c>
    </row>
    <row r="52" spans="1:7" s="36" customFormat="1" ht="18" customHeight="1" x14ac:dyDescent="0.3">
      <c r="A52" s="15"/>
      <c r="B52" s="39" t="s">
        <v>140</v>
      </c>
      <c r="C52" s="489">
        <v>0.16312962021909808</v>
      </c>
      <c r="D52" s="928">
        <v>0.17120890889880014</v>
      </c>
      <c r="E52" s="936">
        <v>-0.80792886797020624</v>
      </c>
      <c r="F52" s="928">
        <v>0.16507983343192056</v>
      </c>
      <c r="G52" s="936">
        <v>-0.19502132128224881</v>
      </c>
    </row>
    <row r="53" spans="1:7" s="36" customFormat="1" ht="18" customHeight="1" x14ac:dyDescent="0.3">
      <c r="A53" s="15"/>
      <c r="B53" s="39" t="s">
        <v>15</v>
      </c>
      <c r="C53" s="489">
        <v>0.26944188066904357</v>
      </c>
      <c r="D53" s="928">
        <v>0.26835720168314003</v>
      </c>
      <c r="E53" s="936">
        <v>0.10846789859035311</v>
      </c>
      <c r="F53" s="928">
        <v>0.2712</v>
      </c>
      <c r="G53" s="936">
        <v>-0.17581193309564314</v>
      </c>
    </row>
    <row r="54" spans="1:7" s="36" customFormat="1" ht="18" customHeight="1" x14ac:dyDescent="0.3">
      <c r="A54" s="15"/>
      <c r="B54" s="39" t="s">
        <v>141</v>
      </c>
      <c r="C54" s="499">
        <v>233657.70697440507</v>
      </c>
      <c r="D54" s="937">
        <v>228427.79182195984</v>
      </c>
      <c r="E54" s="938">
        <v>5229.9151524452318</v>
      </c>
      <c r="F54" s="937">
        <v>232300.87700000001</v>
      </c>
      <c r="G54" s="938">
        <v>1356.8299744050601</v>
      </c>
    </row>
    <row r="55" spans="1:7" s="36" customFormat="1" ht="18" customHeight="1" x14ac:dyDescent="0.3">
      <c r="A55" s="15"/>
      <c r="B55" s="108" t="s">
        <v>142</v>
      </c>
      <c r="C55" s="510">
        <v>5.5772196892280371E-2</v>
      </c>
      <c r="D55" s="939">
        <v>5.8200101518602082E-2</v>
      </c>
      <c r="E55" s="940">
        <v>-0.24279046263217113</v>
      </c>
      <c r="F55" s="939">
        <v>5.79E-2</v>
      </c>
      <c r="G55" s="940">
        <v>-0.21278031077196294</v>
      </c>
    </row>
    <row r="56" spans="1:7" s="36" customFormat="1" ht="18" customHeight="1" x14ac:dyDescent="0.3">
      <c r="A56" s="15"/>
      <c r="B56" s="39"/>
      <c r="C56" s="511"/>
      <c r="D56" s="512"/>
      <c r="E56" s="512"/>
      <c r="F56" s="512"/>
      <c r="G56" s="512"/>
    </row>
    <row r="57" spans="1:7" s="36" customFormat="1" ht="18" customHeight="1" x14ac:dyDescent="0.3">
      <c r="A57" s="15"/>
      <c r="B57" s="481" t="s">
        <v>143</v>
      </c>
      <c r="C57" s="498"/>
      <c r="D57" s="498"/>
      <c r="E57" s="498"/>
      <c r="F57" s="498"/>
      <c r="G57" s="498"/>
    </row>
    <row r="58" spans="1:7" s="36" customFormat="1" ht="18" customHeight="1" x14ac:dyDescent="0.3">
      <c r="A58" s="15"/>
      <c r="B58" s="39" t="s">
        <v>144</v>
      </c>
      <c r="C58" s="513">
        <v>4.9429999999999996</v>
      </c>
      <c r="D58" s="941">
        <v>3.726</v>
      </c>
      <c r="E58" s="941">
        <v>1.2169999999999996</v>
      </c>
      <c r="F58" s="941">
        <v>4.4930000000000003</v>
      </c>
      <c r="G58" s="941">
        <v>0.44999999999999929</v>
      </c>
    </row>
    <row r="59" spans="1:7" s="36" customFormat="1" ht="18" customHeight="1" x14ac:dyDescent="0.3">
      <c r="A59" s="15"/>
      <c r="B59" s="39" t="s">
        <v>145</v>
      </c>
      <c r="C59" s="826">
        <v>35888.326898132997</v>
      </c>
      <c r="D59" s="942">
        <v>27449.911300878</v>
      </c>
      <c r="E59" s="943">
        <v>8438.4155972549961</v>
      </c>
      <c r="F59" s="942">
        <v>32955.593774877001</v>
      </c>
      <c r="G59" s="943">
        <v>2932.7331232559955</v>
      </c>
    </row>
    <row r="60" spans="1:7" s="36" customFormat="1" ht="18" customHeight="1" x14ac:dyDescent="0.3">
      <c r="A60" s="15"/>
      <c r="B60" s="39" t="s">
        <v>146</v>
      </c>
      <c r="C60" s="944">
        <v>4.8842945423810997</v>
      </c>
      <c r="D60" s="945">
        <v>4.9282314682251558</v>
      </c>
      <c r="E60" s="945">
        <v>-4.3936925844056063E-2</v>
      </c>
      <c r="F60" s="945">
        <v>4.6691167257800341</v>
      </c>
      <c r="G60" s="945">
        <v>0.21517781660106561</v>
      </c>
    </row>
    <row r="61" spans="1:7" s="36" customFormat="1" ht="18" customHeight="1" x14ac:dyDescent="0.3">
      <c r="A61" s="15"/>
      <c r="B61" s="39" t="s">
        <v>147</v>
      </c>
      <c r="C61" s="944">
        <v>4.1488869097190548</v>
      </c>
      <c r="D61" s="945">
        <v>4.199688344130295</v>
      </c>
      <c r="E61" s="945">
        <v>-5.0801434411240187E-2</v>
      </c>
      <c r="F61" s="945">
        <v>3.9399354481288387</v>
      </c>
      <c r="G61" s="945">
        <v>0.20895146159021616</v>
      </c>
    </row>
    <row r="62" spans="1:7" s="36" customFormat="1" ht="18" customHeight="1" x14ac:dyDescent="0.3">
      <c r="A62" s="15"/>
      <c r="B62" s="39" t="s">
        <v>148</v>
      </c>
      <c r="C62" s="944">
        <v>0.72494702133944833</v>
      </c>
      <c r="D62" s="945">
        <v>0.64457735265264404</v>
      </c>
      <c r="E62" s="945">
        <v>8.0369668686804285E-2</v>
      </c>
      <c r="F62" s="945">
        <v>0.66753065411593537</v>
      </c>
      <c r="G62" s="945">
        <v>5.7416367223512954E-2</v>
      </c>
    </row>
    <row r="63" spans="1:7" s="36" customFormat="1" ht="18" customHeight="1" x14ac:dyDescent="0.3">
      <c r="A63" s="15"/>
      <c r="B63" s="39" t="s">
        <v>149</v>
      </c>
      <c r="C63" s="944">
        <v>6.8184292844835284</v>
      </c>
      <c r="D63" s="945">
        <v>5.7805319790810312</v>
      </c>
      <c r="E63" s="945">
        <v>1.0378973054024971</v>
      </c>
      <c r="F63" s="945">
        <v>6.7307770396708477</v>
      </c>
      <c r="G63" s="945">
        <v>8.7652244812680635E-2</v>
      </c>
    </row>
    <row r="64" spans="1:7" s="36" customFormat="1" ht="18" customHeight="1" x14ac:dyDescent="0.3">
      <c r="A64" s="15"/>
      <c r="B64" s="284" t="s">
        <v>150</v>
      </c>
      <c r="C64" s="946">
        <v>1.0120192296163779</v>
      </c>
      <c r="D64" s="947">
        <v>0.75605215055815445</v>
      </c>
      <c r="E64" s="947">
        <v>0.25596707905822347</v>
      </c>
      <c r="F64" s="947">
        <v>0.96228050483132621</v>
      </c>
      <c r="G64" s="947">
        <v>4.9738724785051702E-2</v>
      </c>
    </row>
    <row r="65" spans="1:7" s="36" customFormat="1" ht="18" customHeight="1" x14ac:dyDescent="0.3">
      <c r="A65" s="15"/>
      <c r="B65" s="39"/>
      <c r="C65" s="511"/>
      <c r="D65" s="515"/>
      <c r="E65" s="511"/>
      <c r="F65" s="511"/>
      <c r="G65" s="511"/>
    </row>
    <row r="66" spans="1:7" s="36" customFormat="1" ht="18" customHeight="1" x14ac:dyDescent="0.3">
      <c r="A66" s="15"/>
      <c r="B66" s="481" t="s">
        <v>151</v>
      </c>
      <c r="C66" s="498"/>
      <c r="D66" s="498"/>
      <c r="E66" s="498"/>
      <c r="F66" s="498"/>
      <c r="G66" s="498"/>
    </row>
    <row r="67" spans="1:7" s="36" customFormat="1" ht="18" customHeight="1" x14ac:dyDescent="0.3">
      <c r="A67" s="15"/>
      <c r="B67" s="39" t="s">
        <v>152</v>
      </c>
      <c r="C67" s="516">
        <v>45349</v>
      </c>
      <c r="D67" s="795">
        <v>44863</v>
      </c>
      <c r="E67" s="49">
        <v>486</v>
      </c>
      <c r="F67" s="795">
        <v>45005</v>
      </c>
      <c r="G67" s="49">
        <v>344</v>
      </c>
    </row>
    <row r="68" spans="1:7" s="36" customFormat="1" ht="18" customHeight="1" x14ac:dyDescent="0.3">
      <c r="A68" s="15"/>
      <c r="B68" s="39" t="s">
        <v>153</v>
      </c>
      <c r="C68" s="516">
        <v>4138</v>
      </c>
      <c r="D68" s="795">
        <v>4191</v>
      </c>
      <c r="E68" s="514">
        <v>-53</v>
      </c>
      <c r="F68" s="795">
        <v>4161</v>
      </c>
      <c r="G68" s="49">
        <v>-23</v>
      </c>
    </row>
    <row r="69" spans="1:7" s="36" customFormat="1" ht="18" customHeight="1" x14ac:dyDescent="0.3">
      <c r="A69" s="15"/>
      <c r="B69" s="257" t="s">
        <v>154</v>
      </c>
      <c r="C69" s="516">
        <v>3574</v>
      </c>
      <c r="D69" s="795">
        <v>3618</v>
      </c>
      <c r="E69" s="514">
        <v>-44</v>
      </c>
      <c r="F69" s="948">
        <v>3589</v>
      </c>
      <c r="G69" s="49">
        <v>-15</v>
      </c>
    </row>
    <row r="70" spans="1:7" s="36" customFormat="1" ht="18" customHeight="1" x14ac:dyDescent="0.3">
      <c r="A70" s="15"/>
      <c r="B70" s="39" t="s">
        <v>155</v>
      </c>
      <c r="C70" s="516">
        <v>12399</v>
      </c>
      <c r="D70" s="795">
        <v>12594</v>
      </c>
      <c r="E70" s="514">
        <v>-195</v>
      </c>
      <c r="F70" s="795">
        <v>12478</v>
      </c>
      <c r="G70" s="49">
        <v>-79</v>
      </c>
    </row>
    <row r="71" spans="1:7" ht="3" customHeight="1" x14ac:dyDescent="0.35">
      <c r="B71" s="280"/>
      <c r="C71" s="411"/>
      <c r="D71" s="411"/>
      <c r="E71" s="412"/>
      <c r="F71" s="412"/>
      <c r="G71" s="412"/>
    </row>
    <row r="72" spans="1:7" ht="18" customHeight="1" x14ac:dyDescent="0.35">
      <c r="F72" s="129"/>
      <c r="G72" s="129"/>
    </row>
    <row r="73" spans="1:7" ht="17.100000000000001" customHeight="1" x14ac:dyDescent="0.35">
      <c r="B73" s="1035" t="s">
        <v>156</v>
      </c>
      <c r="C73" s="1035"/>
      <c r="D73" s="1035"/>
      <c r="E73" s="1035"/>
    </row>
    <row r="74" spans="1:7" ht="17.100000000000001" customHeight="1" x14ac:dyDescent="0.35">
      <c r="B74" s="1035" t="s">
        <v>157</v>
      </c>
      <c r="C74" s="1035"/>
      <c r="D74" s="1035"/>
      <c r="E74" s="1035"/>
    </row>
  </sheetData>
  <mergeCells count="10">
    <mergeCell ref="F5:F6"/>
    <mergeCell ref="G5:G6"/>
    <mergeCell ref="G26:G27"/>
    <mergeCell ref="B74:E74"/>
    <mergeCell ref="B5:B6"/>
    <mergeCell ref="B26:B27"/>
    <mergeCell ref="B73:E73"/>
    <mergeCell ref="C5:D5"/>
    <mergeCell ref="E5:E6"/>
    <mergeCell ref="E26:E27"/>
  </mergeCells>
  <pageMargins left="0.70866141732283472" right="0.70866141732283472" top="0.74803149606299213" bottom="0.74803149606299213" header="0.31496062992125984" footer="0.31496062992125984"/>
  <pageSetup paperSize="9" scale="46" orientation="portrait" r:id="rId1"/>
  <ignoredErrors>
    <ignoredError sqref="H54:H56" formula="1"/>
  </ignoredError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F2CDE-DDC6-4943-BC7E-9966CE11EB52}">
  <sheetPr codeName="Hoja33">
    <tabColor theme="8" tint="0.59999389629810485"/>
  </sheetPr>
  <dimension ref="A1:L29"/>
  <sheetViews>
    <sheetView showGridLines="0" zoomScale="60" zoomScaleNormal="60" workbookViewId="0">
      <selection activeCell="B1" sqref="B1"/>
    </sheetView>
  </sheetViews>
  <sheetFormatPr baseColWidth="10" defaultColWidth="11.42578125" defaultRowHeight="12.75" x14ac:dyDescent="0.2"/>
  <cols>
    <col min="1" max="1" width="2.5703125" style="15" customWidth="1"/>
    <col min="2" max="2" width="115.5703125" style="15" customWidth="1"/>
    <col min="3" max="10" width="17.5703125" style="15" customWidth="1"/>
    <col min="11" max="16384" width="11.42578125" style="15"/>
  </cols>
  <sheetData>
    <row r="1" spans="1:12" s="6" customFormat="1" ht="49.5" customHeight="1" x14ac:dyDescent="0.35">
      <c r="C1" s="129"/>
      <c r="D1" s="129"/>
      <c r="E1" s="129"/>
      <c r="F1" s="129"/>
      <c r="G1" s="129" t="s">
        <v>5</v>
      </c>
      <c r="H1" s="129"/>
      <c r="I1" s="129"/>
      <c r="J1" s="129"/>
    </row>
    <row r="2" spans="1:12" s="60" customFormat="1" ht="56.1" customHeight="1" x14ac:dyDescent="0.5">
      <c r="B2" s="363" t="s">
        <v>446</v>
      </c>
    </row>
    <row r="3" spans="1:12" s="110" customFormat="1" ht="14.45" customHeight="1" x14ac:dyDescent="0.5">
      <c r="A3" s="1"/>
      <c r="B3" s="633"/>
      <c r="C3" s="65"/>
      <c r="D3" s="65"/>
      <c r="E3" s="65"/>
    </row>
    <row r="4" spans="1:12" ht="3" customHeight="1" x14ac:dyDescent="0.2">
      <c r="B4" s="226"/>
      <c r="C4" s="226"/>
      <c r="D4" s="226"/>
      <c r="E4" s="226"/>
      <c r="F4" s="226"/>
      <c r="G4" s="226"/>
      <c r="H4" s="226"/>
      <c r="I4" s="226"/>
      <c r="J4" s="226"/>
      <c r="K4" s="31"/>
      <c r="L4" s="31"/>
    </row>
    <row r="5" spans="1:12" ht="27.95" customHeight="1" x14ac:dyDescent="0.3">
      <c r="B5" s="145"/>
      <c r="C5" s="1087" t="s">
        <v>26</v>
      </c>
      <c r="D5" s="1087"/>
      <c r="E5" s="1087"/>
      <c r="F5" s="1087"/>
      <c r="G5" s="1087"/>
      <c r="H5" s="1087"/>
      <c r="I5" s="1087"/>
      <c r="J5" s="1087"/>
      <c r="K5" s="31"/>
      <c r="L5" s="31"/>
    </row>
    <row r="6" spans="1:12" ht="18" customHeight="1" x14ac:dyDescent="0.3">
      <c r="B6" s="145"/>
      <c r="C6" s="1053" t="s">
        <v>423</v>
      </c>
      <c r="D6" s="1053" t="s">
        <v>424</v>
      </c>
      <c r="E6" s="1053" t="s">
        <v>472</v>
      </c>
      <c r="F6" s="1033" t="s">
        <v>209</v>
      </c>
      <c r="G6" s="1033" t="s">
        <v>210</v>
      </c>
      <c r="H6" s="1033" t="s">
        <v>211</v>
      </c>
      <c r="I6" s="1033" t="s">
        <v>212</v>
      </c>
      <c r="J6" s="1033" t="s">
        <v>213</v>
      </c>
      <c r="K6" s="31"/>
      <c r="L6" s="31"/>
    </row>
    <row r="7" spans="1:12" ht="18" customHeight="1" thickBot="1" x14ac:dyDescent="0.35">
      <c r="B7" s="267" t="s">
        <v>25</v>
      </c>
      <c r="C7" s="1054"/>
      <c r="D7" s="1054"/>
      <c r="E7" s="1054"/>
      <c r="F7" s="1041"/>
      <c r="G7" s="1041"/>
      <c r="H7" s="1041"/>
      <c r="I7" s="1041"/>
      <c r="J7" s="1041"/>
      <c r="K7" s="31"/>
      <c r="L7" s="31"/>
    </row>
    <row r="8" spans="1:12" ht="18.600000000000001" customHeight="1" x14ac:dyDescent="0.3">
      <c r="B8" s="332" t="s">
        <v>110</v>
      </c>
      <c r="C8" s="358">
        <v>126.64145565000099</v>
      </c>
      <c r="D8" s="634">
        <v>65.891793674754709</v>
      </c>
      <c r="E8" s="924">
        <f t="shared" ref="E8:E26" si="0">+((C8-D8)/D8)*100</f>
        <v>92.196096945106319</v>
      </c>
      <c r="F8" s="358">
        <v>67.232155420000737</v>
      </c>
      <c r="G8" s="634">
        <v>59.409300230000248</v>
      </c>
      <c r="H8" s="634">
        <v>59.911736709996603</v>
      </c>
      <c r="I8" s="634">
        <v>39.156172189999623</v>
      </c>
      <c r="J8" s="634">
        <v>38.102563514754706</v>
      </c>
      <c r="K8" s="31"/>
      <c r="L8" s="31"/>
    </row>
    <row r="9" spans="1:12" ht="18.600000000000001" customHeight="1" x14ac:dyDescent="0.3">
      <c r="B9" s="268" t="s">
        <v>415</v>
      </c>
      <c r="C9" s="635">
        <v>95.746560000000002</v>
      </c>
      <c r="D9" s="636">
        <v>138.77360640000003</v>
      </c>
      <c r="E9" s="637">
        <f t="shared" si="0"/>
        <v>-31.005208782986575</v>
      </c>
      <c r="F9" s="635">
        <v>49.969920000000002</v>
      </c>
      <c r="G9" s="636">
        <v>45.77664</v>
      </c>
      <c r="H9" s="636">
        <v>24.251053990000003</v>
      </c>
      <c r="I9" s="636">
        <v>86.98060375999998</v>
      </c>
      <c r="J9" s="636">
        <v>52.363606400000037</v>
      </c>
      <c r="K9" s="31"/>
      <c r="L9" s="31"/>
    </row>
    <row r="10" spans="1:12" ht="18.600000000000001" customHeight="1" x14ac:dyDescent="0.3">
      <c r="B10" s="268" t="s">
        <v>161</v>
      </c>
      <c r="C10" s="359">
        <v>66.261780135690785</v>
      </c>
      <c r="D10" s="638">
        <v>64.366318537145602</v>
      </c>
      <c r="E10" s="639">
        <f t="shared" si="0"/>
        <v>2.944803496026136</v>
      </c>
      <c r="F10" s="359">
        <v>31.766610087875975</v>
      </c>
      <c r="G10" s="638">
        <v>34.49517004781481</v>
      </c>
      <c r="H10" s="638">
        <v>55.90941750530402</v>
      </c>
      <c r="I10" s="638">
        <v>31.636624299294922</v>
      </c>
      <c r="J10" s="638">
        <v>34.7363185371456</v>
      </c>
      <c r="K10" s="31"/>
      <c r="L10" s="31"/>
    </row>
    <row r="11" spans="1:12" ht="18.600000000000001" customHeight="1" x14ac:dyDescent="0.3">
      <c r="B11" s="268" t="s">
        <v>162</v>
      </c>
      <c r="C11" s="359">
        <v>13.63451997999997</v>
      </c>
      <c r="D11" s="638">
        <v>-5.657812454749652</v>
      </c>
      <c r="E11" s="652">
        <f t="shared" si="0"/>
        <v>-340.98571822673239</v>
      </c>
      <c r="F11" s="359">
        <v>3.6965595300000427</v>
      </c>
      <c r="G11" s="638">
        <v>9.9379604499999274</v>
      </c>
      <c r="H11" s="638">
        <v>5.8434670800000852</v>
      </c>
      <c r="I11" s="638">
        <v>8.4760230299999542</v>
      </c>
      <c r="J11" s="638">
        <v>-10.837812454749653</v>
      </c>
      <c r="K11" s="31"/>
      <c r="L11" s="31"/>
    </row>
    <row r="12" spans="1:12" ht="18.600000000000001" customHeight="1" x14ac:dyDescent="0.3">
      <c r="B12" s="268" t="s">
        <v>163</v>
      </c>
      <c r="C12" s="359">
        <v>582.75072107999927</v>
      </c>
      <c r="D12" s="638">
        <v>494.93119490582853</v>
      </c>
      <c r="E12" s="639">
        <f t="shared" si="0"/>
        <v>17.743784808488446</v>
      </c>
      <c r="F12" s="359">
        <v>293.76902463999886</v>
      </c>
      <c r="G12" s="638">
        <v>288.98169644000041</v>
      </c>
      <c r="H12" s="638">
        <v>317.77539429668275</v>
      </c>
      <c r="I12" s="638">
        <v>294.12171492751111</v>
      </c>
      <c r="J12" s="638">
        <v>253.88042506582852</v>
      </c>
      <c r="K12" s="31"/>
      <c r="L12" s="31"/>
    </row>
    <row r="13" spans="1:12" ht="18.600000000000001" customHeight="1" x14ac:dyDescent="0.3">
      <c r="B13" s="333" t="s">
        <v>164</v>
      </c>
      <c r="C13" s="360">
        <v>3.1237880499999999</v>
      </c>
      <c r="D13" s="640">
        <v>1.0522772200000468</v>
      </c>
      <c r="E13" s="641">
        <f t="shared" si="0"/>
        <v>196.85979992989502</v>
      </c>
      <c r="F13" s="360">
        <v>1.8657090900000002</v>
      </c>
      <c r="G13" s="640">
        <v>1.2580789599999997</v>
      </c>
      <c r="H13" s="640">
        <v>0.5195572000000972</v>
      </c>
      <c r="I13" s="640">
        <v>0.52880203999989916</v>
      </c>
      <c r="J13" s="640">
        <v>1.0822772200000468</v>
      </c>
      <c r="K13" s="31"/>
      <c r="L13" s="31"/>
    </row>
    <row r="14" spans="1:12" ht="18.600000000000001" customHeight="1" x14ac:dyDescent="0.3">
      <c r="B14" s="334" t="s">
        <v>112</v>
      </c>
      <c r="C14" s="361">
        <v>888.15882489569094</v>
      </c>
      <c r="D14" s="642">
        <v>759.35737828297931</v>
      </c>
      <c r="E14" s="643">
        <f t="shared" si="0"/>
        <v>16.961900983164341</v>
      </c>
      <c r="F14" s="361">
        <v>448.29997876787553</v>
      </c>
      <c r="G14" s="642">
        <v>439.85884612781541</v>
      </c>
      <c r="H14" s="642">
        <v>464.21062678198359</v>
      </c>
      <c r="I14" s="642">
        <v>460.89994024680539</v>
      </c>
      <c r="J14" s="642">
        <v>369.32737828297928</v>
      </c>
      <c r="K14" s="31"/>
      <c r="L14" s="31"/>
    </row>
    <row r="15" spans="1:12" ht="18.600000000000001" customHeight="1" x14ac:dyDescent="0.3">
      <c r="B15" s="268" t="s">
        <v>113</v>
      </c>
      <c r="C15" s="359">
        <v>-73.719324006110611</v>
      </c>
      <c r="D15" s="638">
        <v>-70.243661497861638</v>
      </c>
      <c r="E15" s="639">
        <f t="shared" si="0"/>
        <v>4.948008737207954</v>
      </c>
      <c r="F15" s="359">
        <v>-37.251855998055305</v>
      </c>
      <c r="G15" s="638">
        <v>-36.467468008055306</v>
      </c>
      <c r="H15" s="638">
        <v>-42.80737619042884</v>
      </c>
      <c r="I15" s="638">
        <v>-37.521341903930761</v>
      </c>
      <c r="J15" s="638">
        <v>-36.885150717861634</v>
      </c>
      <c r="K15" s="31"/>
      <c r="L15" s="31"/>
    </row>
    <row r="16" spans="1:12" ht="18.600000000000001" customHeight="1" x14ac:dyDescent="0.3">
      <c r="B16" s="333" t="s">
        <v>165</v>
      </c>
      <c r="C16" s="459">
        <v>0</v>
      </c>
      <c r="D16" s="640">
        <v>-6.4201310000000005</v>
      </c>
      <c r="E16" s="641">
        <f t="shared" si="0"/>
        <v>-100</v>
      </c>
      <c r="F16" s="459">
        <v>0</v>
      </c>
      <c r="G16" s="647">
        <v>0</v>
      </c>
      <c r="H16" s="647">
        <v>0</v>
      </c>
      <c r="I16" s="640">
        <v>-3.2100689999999998</v>
      </c>
      <c r="J16" s="640">
        <v>-3.9801310000000005</v>
      </c>
      <c r="K16" s="31"/>
      <c r="L16" s="31"/>
    </row>
    <row r="17" spans="2:12" ht="18.600000000000001" customHeight="1" x14ac:dyDescent="0.3">
      <c r="B17" s="334" t="s">
        <v>114</v>
      </c>
      <c r="C17" s="361">
        <v>814.43950088958036</v>
      </c>
      <c r="D17" s="642">
        <v>682.69358578511765</v>
      </c>
      <c r="E17" s="643">
        <f t="shared" si="0"/>
        <v>19.297957070001036</v>
      </c>
      <c r="F17" s="361">
        <v>411.04812276982022</v>
      </c>
      <c r="G17" s="642">
        <v>403.39137811976013</v>
      </c>
      <c r="H17" s="642">
        <v>421.40325059155475</v>
      </c>
      <c r="I17" s="642">
        <v>420.16852934287454</v>
      </c>
      <c r="J17" s="642">
        <v>328.46209656511763</v>
      </c>
      <c r="K17" s="31"/>
      <c r="L17" s="31"/>
    </row>
    <row r="18" spans="2:12" ht="18.600000000000001" customHeight="1" x14ac:dyDescent="0.3">
      <c r="B18" s="334" t="s">
        <v>115</v>
      </c>
      <c r="C18" s="361">
        <v>814.43950088958036</v>
      </c>
      <c r="D18" s="642">
        <v>689.11371678511773</v>
      </c>
      <c r="E18" s="643">
        <f t="shared" si="0"/>
        <v>18.186517123637845</v>
      </c>
      <c r="F18" s="361">
        <v>411.04812276982022</v>
      </c>
      <c r="G18" s="642">
        <v>403.39137811976013</v>
      </c>
      <c r="H18" s="642">
        <v>421.40325059155475</v>
      </c>
      <c r="I18" s="642">
        <v>423.37859834287462</v>
      </c>
      <c r="J18" s="642">
        <v>332.44222756511766</v>
      </c>
      <c r="K18" s="31"/>
      <c r="L18" s="31"/>
    </row>
    <row r="19" spans="2:12" ht="18.600000000000001" customHeight="1" x14ac:dyDescent="0.3">
      <c r="B19" s="268" t="s">
        <v>166</v>
      </c>
      <c r="C19" s="359">
        <v>0.1765483199999989</v>
      </c>
      <c r="D19" s="644">
        <v>-0.33752046999999974</v>
      </c>
      <c r="E19" s="645"/>
      <c r="F19" s="359">
        <v>2.11030600000012E-2</v>
      </c>
      <c r="G19" s="638">
        <v>0.1554452599999977</v>
      </c>
      <c r="H19" s="638">
        <v>0.35941663000000007</v>
      </c>
      <c r="I19" s="638">
        <v>-2.1896160000000331E-2</v>
      </c>
      <c r="J19" s="644">
        <v>-0.33752046999999974</v>
      </c>
      <c r="K19" s="31"/>
      <c r="L19" s="31"/>
    </row>
    <row r="20" spans="2:12" ht="18.600000000000001" customHeight="1" x14ac:dyDescent="0.3">
      <c r="B20" s="268" t="s">
        <v>167</v>
      </c>
      <c r="C20" s="651">
        <v>0</v>
      </c>
      <c r="D20" s="645">
        <v>0</v>
      </c>
      <c r="E20" s="645"/>
      <c r="F20" s="651">
        <v>0</v>
      </c>
      <c r="G20" s="645">
        <v>0</v>
      </c>
      <c r="H20" s="638">
        <v>-3.2360000000000002</v>
      </c>
      <c r="I20" s="645">
        <v>0</v>
      </c>
      <c r="J20" s="645">
        <v>0</v>
      </c>
      <c r="K20" s="31"/>
      <c r="L20" s="31"/>
    </row>
    <row r="21" spans="2:12" ht="18.600000000000001" customHeight="1" x14ac:dyDescent="0.3">
      <c r="B21" s="333" t="s">
        <v>168</v>
      </c>
      <c r="C21" s="360">
        <v>-3.2853904199999997</v>
      </c>
      <c r="D21" s="647">
        <v>0</v>
      </c>
      <c r="E21" s="647"/>
      <c r="F21" s="360">
        <v>-3.2992427099999997</v>
      </c>
      <c r="G21" s="640">
        <v>1.3852290000000003E-2</v>
      </c>
      <c r="H21" s="640">
        <v>-3.4426851300000001</v>
      </c>
      <c r="I21" s="646">
        <v>5</v>
      </c>
      <c r="J21" s="647">
        <v>0</v>
      </c>
      <c r="K21" s="31"/>
      <c r="L21" s="31"/>
    </row>
    <row r="22" spans="2:12" ht="18.600000000000001" customHeight="1" x14ac:dyDescent="0.3">
      <c r="B22" s="334" t="s">
        <v>169</v>
      </c>
      <c r="C22" s="361">
        <v>811.33065878958041</v>
      </c>
      <c r="D22" s="642">
        <v>682.35606531511769</v>
      </c>
      <c r="E22" s="643">
        <f t="shared" si="0"/>
        <v>18.901362504178984</v>
      </c>
      <c r="F22" s="361">
        <v>407.76998311982021</v>
      </c>
      <c r="G22" s="642">
        <v>403.56067566976014</v>
      </c>
      <c r="H22" s="642">
        <v>415.08398209155479</v>
      </c>
      <c r="I22" s="642">
        <v>425.14663318287455</v>
      </c>
      <c r="J22" s="642">
        <v>328.12457609511762</v>
      </c>
      <c r="K22" s="31"/>
      <c r="L22" s="31"/>
    </row>
    <row r="23" spans="2:12" ht="18.600000000000001" customHeight="1" x14ac:dyDescent="0.3">
      <c r="B23" s="268" t="s">
        <v>170</v>
      </c>
      <c r="C23" s="359">
        <v>-208.92475556669078</v>
      </c>
      <c r="D23" s="638">
        <v>-158.63312718758135</v>
      </c>
      <c r="E23" s="639">
        <f t="shared" si="0"/>
        <v>31.703105946868405</v>
      </c>
      <c r="F23" s="359">
        <v>-103.02343827987593</v>
      </c>
      <c r="G23" s="638">
        <v>-105.90131728681484</v>
      </c>
      <c r="H23" s="638">
        <v>-125.44096327634895</v>
      </c>
      <c r="I23" s="638">
        <v>-91.359785357609042</v>
      </c>
      <c r="J23" s="638">
        <v>-79.993127187581365</v>
      </c>
      <c r="K23" s="31"/>
      <c r="L23" s="31"/>
    </row>
    <row r="24" spans="2:12" ht="18.600000000000001" customHeight="1" x14ac:dyDescent="0.3">
      <c r="B24" s="648" t="s">
        <v>171</v>
      </c>
      <c r="C24" s="649">
        <v>602.40590322288961</v>
      </c>
      <c r="D24" s="649">
        <v>523.72293812753628</v>
      </c>
      <c r="E24" s="650">
        <f t="shared" si="0"/>
        <v>15.023776765758646</v>
      </c>
      <c r="F24" s="649">
        <v>304.74654483994431</v>
      </c>
      <c r="G24" s="649">
        <v>297.6593583829453</v>
      </c>
      <c r="H24" s="649">
        <v>289.64301881520578</v>
      </c>
      <c r="I24" s="649">
        <v>333.78684782526557</v>
      </c>
      <c r="J24" s="649">
        <v>248.13144890753625</v>
      </c>
      <c r="K24" s="31"/>
      <c r="L24" s="31"/>
    </row>
    <row r="25" spans="2:12" ht="18.600000000000001" customHeight="1" x14ac:dyDescent="0.3">
      <c r="B25" s="268" t="s">
        <v>172</v>
      </c>
      <c r="C25" s="651">
        <v>0</v>
      </c>
      <c r="D25" s="645">
        <v>0</v>
      </c>
      <c r="E25" s="652" t="e">
        <f t="shared" si="0"/>
        <v>#DIV/0!</v>
      </c>
      <c r="F25" s="651">
        <v>0</v>
      </c>
      <c r="G25" s="645">
        <v>0</v>
      </c>
      <c r="H25" s="645">
        <v>0</v>
      </c>
      <c r="I25" s="645">
        <v>0</v>
      </c>
      <c r="J25" s="645">
        <v>0</v>
      </c>
      <c r="K25" s="31"/>
      <c r="L25" s="31"/>
    </row>
    <row r="26" spans="2:12" ht="18.600000000000001" customHeight="1" x14ac:dyDescent="0.3">
      <c r="B26" s="648" t="s">
        <v>116</v>
      </c>
      <c r="C26" s="649">
        <v>602.40590322288961</v>
      </c>
      <c r="D26" s="649">
        <v>523.72293812753628</v>
      </c>
      <c r="E26" s="650">
        <f t="shared" si="0"/>
        <v>15.023776765758646</v>
      </c>
      <c r="F26" s="649">
        <v>304.74654483994431</v>
      </c>
      <c r="G26" s="649">
        <v>297.6593583829453</v>
      </c>
      <c r="H26" s="649">
        <v>289.64301881520578</v>
      </c>
      <c r="I26" s="649">
        <v>333.78684782526557</v>
      </c>
      <c r="J26" s="649">
        <v>248.13144890753625</v>
      </c>
      <c r="K26" s="31"/>
      <c r="L26" s="31"/>
    </row>
    <row r="27" spans="2:12" ht="15.6" customHeight="1" x14ac:dyDescent="0.2">
      <c r="L27" s="31"/>
    </row>
    <row r="28" spans="2:12" ht="37.5" customHeight="1" x14ac:dyDescent="0.2">
      <c r="B28" s="1044" t="s">
        <v>445</v>
      </c>
      <c r="C28" s="1044"/>
      <c r="D28" s="1044"/>
      <c r="E28" s="1044"/>
      <c r="F28" s="1044"/>
      <c r="G28" s="1044"/>
      <c r="H28" s="1044"/>
      <c r="I28" s="1044"/>
      <c r="J28" s="1044"/>
      <c r="L28" s="31"/>
    </row>
    <row r="29" spans="2:12" x14ac:dyDescent="0.2">
      <c r="L29" s="31"/>
    </row>
  </sheetData>
  <mergeCells count="10">
    <mergeCell ref="C5:J5"/>
    <mergeCell ref="I6:I7"/>
    <mergeCell ref="J6:J7"/>
    <mergeCell ref="B28:J28"/>
    <mergeCell ref="C6:C7"/>
    <mergeCell ref="D6:D7"/>
    <mergeCell ref="E6:E7"/>
    <mergeCell ref="F6:F7"/>
    <mergeCell ref="G6:G7"/>
    <mergeCell ref="H6:H7"/>
  </mergeCells>
  <pageMargins left="0.7" right="0.7" top="0.75" bottom="0.75" header="0.3" footer="0.3"/>
  <pageSetup paperSize="9" scale="61" orientation="portrait" r:id="rId1"/>
  <ignoredErrors>
    <ignoredError sqref="B27:J27 E25:E26 B29:J29" evalError="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7">
    <tabColor theme="8" tint="0.59999389629810485"/>
    <pageSetUpPr fitToPage="1"/>
  </sheetPr>
  <dimension ref="A1:K58"/>
  <sheetViews>
    <sheetView showGridLines="0" zoomScale="60" zoomScaleNormal="60" workbookViewId="0">
      <selection activeCell="B1" sqref="B1"/>
    </sheetView>
  </sheetViews>
  <sheetFormatPr baseColWidth="10" defaultColWidth="14.85546875" defaultRowHeight="15" x14ac:dyDescent="0.2"/>
  <cols>
    <col min="1" max="1" width="2.5703125" style="15" customWidth="1"/>
    <col min="2" max="2" width="115.5703125" style="2" customWidth="1"/>
    <col min="3" max="10" width="17.5703125" style="130" customWidth="1"/>
    <col min="11" max="11" width="9.7109375" style="2" bestFit="1" customWidth="1"/>
    <col min="12" max="16384" width="14.85546875" style="2"/>
  </cols>
  <sheetData>
    <row r="1" spans="1:11" s="6" customFormat="1" ht="49.5" customHeight="1" x14ac:dyDescent="0.35">
      <c r="C1" s="129"/>
      <c r="D1" s="129"/>
      <c r="E1" s="129"/>
      <c r="F1" s="129"/>
      <c r="G1" s="129" t="s">
        <v>5</v>
      </c>
      <c r="H1" s="129"/>
      <c r="I1" s="129"/>
      <c r="J1" s="129"/>
    </row>
    <row r="2" spans="1:11" s="60" customFormat="1" ht="56.1" customHeight="1" x14ac:dyDescent="0.5">
      <c r="B2" s="363" t="s">
        <v>447</v>
      </c>
    </row>
    <row r="3" spans="1:11" s="600" customFormat="1" ht="14.45" customHeight="1" x14ac:dyDescent="0.25">
      <c r="A3" s="1"/>
      <c r="B3" s="653"/>
      <c r="C3" s="135"/>
      <c r="D3" s="135"/>
      <c r="E3" s="135"/>
      <c r="F3" s="135"/>
      <c r="G3" s="135"/>
      <c r="H3" s="135"/>
      <c r="I3" s="135"/>
      <c r="J3" s="135"/>
      <c r="K3" s="2"/>
    </row>
    <row r="4" spans="1:11" ht="3" customHeight="1" x14ac:dyDescent="0.3">
      <c r="B4" s="228"/>
      <c r="C4" s="229"/>
      <c r="D4" s="229"/>
      <c r="E4" s="229"/>
      <c r="F4" s="229"/>
      <c r="G4" s="229"/>
      <c r="H4" s="229"/>
      <c r="I4" s="229"/>
      <c r="J4" s="229"/>
      <c r="K4" s="28"/>
    </row>
    <row r="5" spans="1:11" ht="18" customHeight="1" x14ac:dyDescent="0.2">
      <c r="B5" s="1084" t="s">
        <v>448</v>
      </c>
      <c r="C5" s="1053" t="s">
        <v>423</v>
      </c>
      <c r="D5" s="1053" t="s">
        <v>424</v>
      </c>
      <c r="E5" s="1053" t="s">
        <v>472</v>
      </c>
      <c r="F5" s="1033" t="s">
        <v>209</v>
      </c>
      <c r="G5" s="1033" t="s">
        <v>210</v>
      </c>
      <c r="H5" s="1033" t="s">
        <v>211</v>
      </c>
      <c r="I5" s="1033" t="s">
        <v>212</v>
      </c>
      <c r="J5" s="1033" t="s">
        <v>213</v>
      </c>
      <c r="K5" s="34"/>
    </row>
    <row r="6" spans="1:11" ht="18" customHeight="1" thickBot="1" x14ac:dyDescent="0.25">
      <c r="B6" s="1088"/>
      <c r="C6" s="1054"/>
      <c r="D6" s="1054"/>
      <c r="E6" s="1054"/>
      <c r="F6" s="1041"/>
      <c r="G6" s="1041"/>
      <c r="H6" s="1041"/>
      <c r="I6" s="1041"/>
      <c r="J6" s="1041"/>
      <c r="K6" s="34"/>
    </row>
    <row r="7" spans="1:11" ht="18.600000000000001" customHeight="1" x14ac:dyDescent="0.3">
      <c r="B7" s="1018" t="s">
        <v>417</v>
      </c>
      <c r="C7" s="227"/>
      <c r="D7" s="227"/>
      <c r="E7" s="227"/>
      <c r="F7" s="227"/>
      <c r="G7" s="227"/>
      <c r="H7" s="227"/>
      <c r="I7" s="227"/>
      <c r="J7" s="227"/>
      <c r="K7" s="34"/>
    </row>
    <row r="8" spans="1:11" ht="18.600000000000001" customHeight="1" x14ac:dyDescent="0.2">
      <c r="B8" s="266" t="s">
        <v>110</v>
      </c>
      <c r="C8" s="336">
        <v>486.06831327327711</v>
      </c>
      <c r="D8" s="335">
        <v>429.65572584656422</v>
      </c>
      <c r="E8" s="321">
        <f>+((C8-D8)/D8)*100</f>
        <v>13.129718524188497</v>
      </c>
      <c r="F8" s="336">
        <v>243.60589622812392</v>
      </c>
      <c r="G8" s="654">
        <v>242.46241704515322</v>
      </c>
      <c r="H8" s="654">
        <v>249.03422562753937</v>
      </c>
      <c r="I8" s="654">
        <v>248.91581434402639</v>
      </c>
      <c r="J8" s="654">
        <v>226.287826746695</v>
      </c>
      <c r="K8" s="34"/>
    </row>
    <row r="9" spans="1:11" ht="18.600000000000001" customHeight="1" x14ac:dyDescent="0.2">
      <c r="B9" s="87" t="s">
        <v>415</v>
      </c>
      <c r="C9" s="395">
        <v>18.807346925499999</v>
      </c>
      <c r="D9" s="90">
        <v>12.012284487992897</v>
      </c>
      <c r="E9" s="918">
        <f t="shared" ref="E9:E26" si="0">+((C9-D9)/D9)*100</f>
        <v>56.56761163373406</v>
      </c>
      <c r="F9" s="395">
        <v>9.2894948845312406</v>
      </c>
      <c r="G9" s="527">
        <v>9.5178520409687586</v>
      </c>
      <c r="H9" s="527">
        <v>3.517175083638707</v>
      </c>
      <c r="I9" s="527">
        <v>5.234773726361305</v>
      </c>
      <c r="J9" s="527">
        <v>7.2563432847991933</v>
      </c>
      <c r="K9" s="34"/>
    </row>
    <row r="10" spans="1:11" ht="18.600000000000001" customHeight="1" x14ac:dyDescent="0.2">
      <c r="B10" s="87" t="s">
        <v>161</v>
      </c>
      <c r="C10" s="395">
        <v>167.93194528999999</v>
      </c>
      <c r="D10" s="527">
        <v>146.96483481999999</v>
      </c>
      <c r="E10" s="655">
        <f t="shared" si="0"/>
        <v>14.266753332986188</v>
      </c>
      <c r="F10" s="395">
        <v>93.886094530000008</v>
      </c>
      <c r="G10" s="527">
        <v>74.045850759999993</v>
      </c>
      <c r="H10" s="527">
        <v>73.052451429999962</v>
      </c>
      <c r="I10" s="527">
        <v>71.428841460000029</v>
      </c>
      <c r="J10" s="527">
        <v>73.917477659999989</v>
      </c>
      <c r="K10" s="34"/>
    </row>
    <row r="11" spans="1:11" ht="18.600000000000001" customHeight="1" x14ac:dyDescent="0.2">
      <c r="B11" s="87" t="s">
        <v>162</v>
      </c>
      <c r="C11" s="395">
        <v>17.244178219999995</v>
      </c>
      <c r="D11" s="527">
        <v>16.523781560000003</v>
      </c>
      <c r="E11" s="655">
        <f t="shared" si="0"/>
        <v>4.3597566173586682</v>
      </c>
      <c r="F11" s="395">
        <v>8.2569092099999981</v>
      </c>
      <c r="G11" s="527">
        <v>8.9872690099999986</v>
      </c>
      <c r="H11" s="527">
        <v>3.6232987299999984</v>
      </c>
      <c r="I11" s="527">
        <v>4.7362512199999998</v>
      </c>
      <c r="J11" s="527">
        <v>9.6052535699999915</v>
      </c>
      <c r="K11" s="34"/>
    </row>
    <row r="12" spans="1:11" ht="18.600000000000001" customHeight="1" x14ac:dyDescent="0.2">
      <c r="B12" s="87" t="s">
        <v>163</v>
      </c>
      <c r="C12" s="921">
        <v>0</v>
      </c>
      <c r="D12" s="920">
        <v>0</v>
      </c>
      <c r="E12" s="655"/>
      <c r="F12" s="921">
        <v>0</v>
      </c>
      <c r="G12" s="920">
        <v>0</v>
      </c>
      <c r="H12" s="920">
        <v>0</v>
      </c>
      <c r="I12" s="920">
        <v>0</v>
      </c>
      <c r="J12" s="920">
        <v>0</v>
      </c>
      <c r="K12" s="34"/>
    </row>
    <row r="13" spans="1:11" ht="18.600000000000001" customHeight="1" x14ac:dyDescent="0.2">
      <c r="B13" s="318" t="s">
        <v>164</v>
      </c>
      <c r="C13" s="337">
        <v>-22.0552128</v>
      </c>
      <c r="D13" s="656">
        <v>-40.791893420000001</v>
      </c>
      <c r="E13" s="657">
        <f t="shared" si="0"/>
        <v>-45.932363146481272</v>
      </c>
      <c r="F13" s="337">
        <v>-2.2063066099999995</v>
      </c>
      <c r="G13" s="656">
        <v>-19.848906190000001</v>
      </c>
      <c r="H13" s="656">
        <v>-37.903934650000004</v>
      </c>
      <c r="I13" s="656">
        <v>2.0251091499999956</v>
      </c>
      <c r="J13" s="656">
        <v>-15.061797479999997</v>
      </c>
      <c r="K13" s="34"/>
    </row>
    <row r="14" spans="1:11" ht="18.600000000000001" customHeight="1" x14ac:dyDescent="0.2">
      <c r="B14" s="266" t="s">
        <v>112</v>
      </c>
      <c r="C14" s="336">
        <v>667.99657090877713</v>
      </c>
      <c r="D14" s="654">
        <v>564.36473329455714</v>
      </c>
      <c r="E14" s="658">
        <f t="shared" si="0"/>
        <v>18.362564402147317</v>
      </c>
      <c r="F14" s="336">
        <v>352.83208824265517</v>
      </c>
      <c r="G14" s="654">
        <v>315.16448266612196</v>
      </c>
      <c r="H14" s="654">
        <v>291.32321622117803</v>
      </c>
      <c r="I14" s="654">
        <v>332.34078990038773</v>
      </c>
      <c r="J14" s="654">
        <v>302.0051037814942</v>
      </c>
      <c r="K14" s="34"/>
    </row>
    <row r="15" spans="1:11" ht="18.600000000000001" customHeight="1" x14ac:dyDescent="0.2">
      <c r="B15" s="87" t="s">
        <v>113</v>
      </c>
      <c r="C15" s="395">
        <v>-256.28369426999996</v>
      </c>
      <c r="D15" s="527">
        <v>-253.61398646000001</v>
      </c>
      <c r="E15" s="655">
        <f t="shared" si="0"/>
        <v>1.0526658435776037</v>
      </c>
      <c r="F15" s="395">
        <v>-126.45258475</v>
      </c>
      <c r="G15" s="527">
        <v>-129.83110951999998</v>
      </c>
      <c r="H15" s="527">
        <v>-118.5467688</v>
      </c>
      <c r="I15" s="527">
        <v>-128.51161024000004</v>
      </c>
      <c r="J15" s="527">
        <v>-127.19079556</v>
      </c>
      <c r="K15" s="34"/>
    </row>
    <row r="16" spans="1:11" ht="18.600000000000001" customHeight="1" x14ac:dyDescent="0.2">
      <c r="B16" s="318" t="s">
        <v>165</v>
      </c>
      <c r="C16" s="460">
        <v>0</v>
      </c>
      <c r="D16" s="662">
        <v>0</v>
      </c>
      <c r="E16" s="660"/>
      <c r="F16" s="460">
        <v>0</v>
      </c>
      <c r="G16" s="662">
        <v>0</v>
      </c>
      <c r="H16" s="662">
        <v>0</v>
      </c>
      <c r="I16" s="662">
        <v>0</v>
      </c>
      <c r="J16" s="662">
        <v>0</v>
      </c>
      <c r="K16" s="34"/>
    </row>
    <row r="17" spans="1:11" ht="18.600000000000001" customHeight="1" x14ac:dyDescent="0.2">
      <c r="B17" s="266" t="s">
        <v>114</v>
      </c>
      <c r="C17" s="336">
        <v>411.71287663877717</v>
      </c>
      <c r="D17" s="654">
        <v>310.75074683455716</v>
      </c>
      <c r="E17" s="658">
        <f t="shared" si="0"/>
        <v>32.489746471300343</v>
      </c>
      <c r="F17" s="336">
        <v>226.37950349265518</v>
      </c>
      <c r="G17" s="654">
        <v>185.33337314612197</v>
      </c>
      <c r="H17" s="654">
        <v>172.77644742117803</v>
      </c>
      <c r="I17" s="654">
        <v>203.82917966038769</v>
      </c>
      <c r="J17" s="654">
        <v>174.8143082214942</v>
      </c>
      <c r="K17" s="34"/>
    </row>
    <row r="18" spans="1:11" ht="18.600000000000001" customHeight="1" x14ac:dyDescent="0.2">
      <c r="B18" s="266" t="s">
        <v>115</v>
      </c>
      <c r="C18" s="336">
        <v>411.71287663877717</v>
      </c>
      <c r="D18" s="654">
        <v>310.75074683455716</v>
      </c>
      <c r="E18" s="658">
        <f t="shared" si="0"/>
        <v>32.489746471300343</v>
      </c>
      <c r="F18" s="336">
        <v>226.37950349265518</v>
      </c>
      <c r="G18" s="654">
        <v>185.33337314612197</v>
      </c>
      <c r="H18" s="654">
        <v>172.77644742117803</v>
      </c>
      <c r="I18" s="654">
        <v>203.82917966038769</v>
      </c>
      <c r="J18" s="654">
        <v>174.8143082214942</v>
      </c>
      <c r="K18" s="34"/>
    </row>
    <row r="19" spans="1:11" ht="18.600000000000001" customHeight="1" x14ac:dyDescent="0.2">
      <c r="B19" s="87" t="s">
        <v>166</v>
      </c>
      <c r="C19" s="395">
        <v>-4.4357297199999994</v>
      </c>
      <c r="D19" s="527">
        <v>-36.612286479999995</v>
      </c>
      <c r="E19" s="659">
        <f t="shared" si="0"/>
        <v>-87.884586988515238</v>
      </c>
      <c r="F19" s="395">
        <v>15.215605620000003</v>
      </c>
      <c r="G19" s="527">
        <v>-19.651335340000003</v>
      </c>
      <c r="H19" s="527">
        <v>-5.6781159400000032</v>
      </c>
      <c r="I19" s="527">
        <v>-8.6688835500000003</v>
      </c>
      <c r="J19" s="527">
        <v>-14.240921820000001</v>
      </c>
      <c r="K19" s="34"/>
    </row>
    <row r="20" spans="1:11" ht="18.600000000000001" customHeight="1" x14ac:dyDescent="0.2">
      <c r="B20" s="87" t="s">
        <v>167</v>
      </c>
      <c r="C20" s="395">
        <v>-18.373444890000002</v>
      </c>
      <c r="D20" s="527">
        <v>-2.3604042499999451</v>
      </c>
      <c r="E20" s="919">
        <f t="shared" si="0"/>
        <v>678.40246601828596</v>
      </c>
      <c r="F20" s="395">
        <v>-16.478229290000002</v>
      </c>
      <c r="G20" s="527">
        <v>-1.8952155999999993</v>
      </c>
      <c r="H20" s="527">
        <v>-13.236621329995703</v>
      </c>
      <c r="I20" s="527">
        <v>-18.077786360000097</v>
      </c>
      <c r="J20" s="527">
        <v>-1.2630209799999466</v>
      </c>
      <c r="K20" s="34"/>
    </row>
    <row r="21" spans="1:11" ht="18.600000000000001" customHeight="1" x14ac:dyDescent="0.2">
      <c r="B21" s="318" t="s">
        <v>168</v>
      </c>
      <c r="C21" s="337">
        <v>1.7566312400000001</v>
      </c>
      <c r="D21" s="656">
        <v>1.3273950899999996</v>
      </c>
      <c r="E21" s="657">
        <f t="shared" si="0"/>
        <v>32.336728773043802</v>
      </c>
      <c r="F21" s="337">
        <v>1.6493276400000001</v>
      </c>
      <c r="G21" s="656">
        <v>0.1073036</v>
      </c>
      <c r="H21" s="656">
        <v>-10.408630630000001</v>
      </c>
      <c r="I21" s="656">
        <v>-1.7574340399999995</v>
      </c>
      <c r="J21" s="656">
        <v>2.7731106799999994</v>
      </c>
      <c r="K21" s="34"/>
    </row>
    <row r="22" spans="1:11" ht="18.600000000000001" customHeight="1" x14ac:dyDescent="0.2">
      <c r="B22" s="266" t="s">
        <v>169</v>
      </c>
      <c r="C22" s="336">
        <v>390.66033326877709</v>
      </c>
      <c r="D22" s="654">
        <v>273.10545119455719</v>
      </c>
      <c r="E22" s="658">
        <f t="shared" si="0"/>
        <v>43.043769928442458</v>
      </c>
      <c r="F22" s="336">
        <v>226.76620746265516</v>
      </c>
      <c r="G22" s="654">
        <v>163.89412580612196</v>
      </c>
      <c r="H22" s="654">
        <v>143.45307952118233</v>
      </c>
      <c r="I22" s="654">
        <v>175.32507571038761</v>
      </c>
      <c r="J22" s="654">
        <v>162.08347610149426</v>
      </c>
      <c r="K22" s="34"/>
    </row>
    <row r="23" spans="1:11" ht="18.600000000000001" customHeight="1" x14ac:dyDescent="0.2">
      <c r="B23" s="318" t="s">
        <v>170</v>
      </c>
      <c r="C23" s="337">
        <v>-124.52990617436265</v>
      </c>
      <c r="D23" s="656">
        <v>-87.689348079697965</v>
      </c>
      <c r="E23" s="661">
        <f t="shared" si="0"/>
        <v>42.012580662797852</v>
      </c>
      <c r="F23" s="337">
        <v>-71.630209425060229</v>
      </c>
      <c r="G23" s="656">
        <v>-52.899696749302421</v>
      </c>
      <c r="H23" s="656">
        <v>-32.090778816022947</v>
      </c>
      <c r="I23" s="656">
        <v>-52.72736936040436</v>
      </c>
      <c r="J23" s="656">
        <v>-48.407140576962085</v>
      </c>
      <c r="K23" s="34"/>
    </row>
    <row r="24" spans="1:11" ht="18.600000000000001" customHeight="1" x14ac:dyDescent="0.2">
      <c r="B24" s="266" t="s">
        <v>171</v>
      </c>
      <c r="C24" s="336">
        <v>266.13042709441447</v>
      </c>
      <c r="D24" s="654">
        <v>185.41610311485923</v>
      </c>
      <c r="E24" s="658">
        <f t="shared" si="0"/>
        <v>43.531453106613597</v>
      </c>
      <c r="F24" s="336">
        <v>155.13599803759493</v>
      </c>
      <c r="G24" s="654">
        <v>110.99442905681954</v>
      </c>
      <c r="H24" s="654">
        <v>111.36230070515938</v>
      </c>
      <c r="I24" s="654">
        <v>122.59770634998324</v>
      </c>
      <c r="J24" s="654">
        <v>113.67633552453216</v>
      </c>
      <c r="K24" s="34"/>
    </row>
    <row r="25" spans="1:11" ht="18.600000000000001" customHeight="1" x14ac:dyDescent="0.2">
      <c r="B25" s="318" t="s">
        <v>172</v>
      </c>
      <c r="C25" s="460">
        <v>0</v>
      </c>
      <c r="D25" s="662">
        <v>0</v>
      </c>
      <c r="E25" s="660" t="e">
        <f t="shared" si="0"/>
        <v>#DIV/0!</v>
      </c>
      <c r="F25" s="460">
        <v>0</v>
      </c>
      <c r="G25" s="662">
        <v>0</v>
      </c>
      <c r="H25" s="662">
        <v>0</v>
      </c>
      <c r="I25" s="662">
        <v>0</v>
      </c>
      <c r="J25" s="662">
        <v>0</v>
      </c>
      <c r="K25" s="34"/>
    </row>
    <row r="26" spans="1:11" ht="18.600000000000001" customHeight="1" x14ac:dyDescent="0.2">
      <c r="B26" s="266" t="s">
        <v>116</v>
      </c>
      <c r="C26" s="336">
        <v>266.13042709441447</v>
      </c>
      <c r="D26" s="654">
        <v>185.41610311485923</v>
      </c>
      <c r="E26" s="658">
        <f t="shared" si="0"/>
        <v>43.531453106613597</v>
      </c>
      <c r="F26" s="336">
        <v>155.13599803759493</v>
      </c>
      <c r="G26" s="654">
        <v>110.99442905681954</v>
      </c>
      <c r="H26" s="654">
        <v>111.36230070515938</v>
      </c>
      <c r="I26" s="654">
        <v>122.59770634998324</v>
      </c>
      <c r="J26" s="654">
        <v>113.67633552453216</v>
      </c>
      <c r="K26" s="34"/>
    </row>
    <row r="27" spans="1:11" s="35" customFormat="1" ht="18.600000000000001" customHeight="1" x14ac:dyDescent="0.2">
      <c r="A27" s="15"/>
      <c r="B27" s="606"/>
      <c r="C27" s="90"/>
      <c r="D27" s="90"/>
      <c r="E27" s="91"/>
      <c r="F27" s="90"/>
      <c r="G27" s="90"/>
      <c r="H27" s="90"/>
      <c r="I27" s="90"/>
      <c r="J27" s="90"/>
      <c r="K27" s="34"/>
    </row>
    <row r="28" spans="1:11" s="35" customFormat="1" ht="18.600000000000001" customHeight="1" x14ac:dyDescent="0.3">
      <c r="A28" s="15"/>
      <c r="B28" s="1019" t="s">
        <v>418</v>
      </c>
      <c r="C28" s="222"/>
      <c r="D28" s="222"/>
      <c r="E28" s="222"/>
      <c r="F28" s="222"/>
      <c r="G28" s="222"/>
      <c r="H28" s="222"/>
      <c r="I28" s="222"/>
      <c r="J28" s="222"/>
      <c r="K28" s="34"/>
    </row>
    <row r="29" spans="1:11" s="35" customFormat="1" ht="18.600000000000001" customHeight="1" x14ac:dyDescent="0.2">
      <c r="A29" s="15"/>
      <c r="B29" s="607" t="s">
        <v>175</v>
      </c>
      <c r="C29" s="608">
        <v>28.228556170000004</v>
      </c>
      <c r="D29" s="609">
        <v>27.873805940000004</v>
      </c>
      <c r="E29" s="610">
        <f t="shared" ref="E29:E48" si="1">+((C29-D29)/D29)*100</f>
        <v>1.2727010827427769</v>
      </c>
      <c r="F29" s="608">
        <v>14.448296020000003</v>
      </c>
      <c r="G29" s="609">
        <v>13.78026015</v>
      </c>
      <c r="H29" s="609">
        <v>14.108374540000003</v>
      </c>
      <c r="I29" s="609">
        <v>14.115120970000001</v>
      </c>
      <c r="J29" s="609">
        <v>14.138797570000001</v>
      </c>
      <c r="K29" s="34"/>
    </row>
    <row r="30" spans="1:11" s="35" customFormat="1" ht="18.600000000000001" customHeight="1" x14ac:dyDescent="0.2">
      <c r="A30" s="15"/>
      <c r="B30" s="245" t="s">
        <v>220</v>
      </c>
      <c r="C30" s="353">
        <v>14.974985280000002</v>
      </c>
      <c r="D30" s="603">
        <v>15.348693920000002</v>
      </c>
      <c r="E30" s="611">
        <f t="shared" si="1"/>
        <v>-2.4347911421508117</v>
      </c>
      <c r="F30" s="353">
        <v>7.7302241800000013</v>
      </c>
      <c r="G30" s="603">
        <v>7.2447611000000007</v>
      </c>
      <c r="H30" s="603">
        <v>7.4590769900000069</v>
      </c>
      <c r="I30" s="603">
        <v>7.587419419999998</v>
      </c>
      <c r="J30" s="603">
        <v>6.9083984300000019</v>
      </c>
      <c r="K30" s="34"/>
    </row>
    <row r="31" spans="1:11" s="35" customFormat="1" ht="18.600000000000001" customHeight="1" x14ac:dyDescent="0.2">
      <c r="A31" s="15"/>
      <c r="B31" s="246" t="s">
        <v>259</v>
      </c>
      <c r="C31" s="353">
        <v>14.427281740000002</v>
      </c>
      <c r="D31" s="603">
        <v>14.900716890000002</v>
      </c>
      <c r="E31" s="611">
        <f t="shared" si="1"/>
        <v>-3.1772642450359321</v>
      </c>
      <c r="F31" s="353">
        <v>7.492661420000001</v>
      </c>
      <c r="G31" s="603">
        <v>6.9346203200000005</v>
      </c>
      <c r="H31" s="603">
        <v>7.244527110000007</v>
      </c>
      <c r="I31" s="603">
        <v>7.365175439999998</v>
      </c>
      <c r="J31" s="603">
        <v>6.6908794700000023</v>
      </c>
      <c r="K31" s="34"/>
    </row>
    <row r="32" spans="1:11" s="35" customFormat="1" ht="18.600000000000001" customHeight="1" x14ac:dyDescent="0.2">
      <c r="A32" s="15"/>
      <c r="B32" s="246" t="s">
        <v>449</v>
      </c>
      <c r="C32" s="353">
        <v>0.5477035400000001</v>
      </c>
      <c r="D32" s="603">
        <v>0.44797703</v>
      </c>
      <c r="E32" s="611">
        <f t="shared" si="1"/>
        <v>22.261523096396282</v>
      </c>
      <c r="F32" s="353">
        <v>0.23756276000000009</v>
      </c>
      <c r="G32" s="603">
        <v>0.31014078</v>
      </c>
      <c r="H32" s="603">
        <v>0.21454988000000003</v>
      </c>
      <c r="I32" s="603">
        <v>0.22224397999999995</v>
      </c>
      <c r="J32" s="603">
        <v>0.21751895999999998</v>
      </c>
      <c r="K32" s="34"/>
    </row>
    <row r="33" spans="1:11" s="35" customFormat="1" ht="18.600000000000001" customHeight="1" x14ac:dyDescent="0.2">
      <c r="A33" s="15"/>
      <c r="B33" s="245" t="s">
        <v>223</v>
      </c>
      <c r="C33" s="353">
        <v>13.253570890000001</v>
      </c>
      <c r="D33" s="603">
        <v>12.52511202</v>
      </c>
      <c r="E33" s="611">
        <f t="shared" si="1"/>
        <v>5.815986865720669</v>
      </c>
      <c r="F33" s="353">
        <v>6.7180718400000012</v>
      </c>
      <c r="G33" s="603">
        <v>6.5354990499999994</v>
      </c>
      <c r="H33" s="603">
        <v>6.6492975499999964</v>
      </c>
      <c r="I33" s="603">
        <v>6.5277015500000033</v>
      </c>
      <c r="J33" s="603">
        <v>7.2303991399999994</v>
      </c>
      <c r="K33" s="34"/>
    </row>
    <row r="34" spans="1:11" s="35" customFormat="1" ht="18.600000000000001" hidden="1" customHeight="1" x14ac:dyDescent="0.2">
      <c r="A34" s="15"/>
      <c r="B34" s="246" t="s">
        <v>263</v>
      </c>
      <c r="C34" s="353">
        <v>0</v>
      </c>
      <c r="D34" s="603">
        <v>0</v>
      </c>
      <c r="E34" s="663" t="e">
        <f t="shared" si="1"/>
        <v>#DIV/0!</v>
      </c>
      <c r="F34" s="353">
        <v>0</v>
      </c>
      <c r="G34" s="603">
        <v>0</v>
      </c>
      <c r="H34" s="603">
        <v>0</v>
      </c>
      <c r="I34" s="603">
        <v>0</v>
      </c>
      <c r="J34" s="603">
        <v>0</v>
      </c>
      <c r="K34" s="34"/>
    </row>
    <row r="35" spans="1:11" s="35" customFormat="1" ht="18.600000000000001" hidden="1" customHeight="1" x14ac:dyDescent="0.2">
      <c r="A35" s="15"/>
      <c r="B35" s="1007" t="s">
        <v>264</v>
      </c>
      <c r="C35" s="353">
        <v>0</v>
      </c>
      <c r="D35" s="603">
        <v>0</v>
      </c>
      <c r="E35" s="663" t="e">
        <f t="shared" si="1"/>
        <v>#DIV/0!</v>
      </c>
      <c r="F35" s="353">
        <v>0</v>
      </c>
      <c r="G35" s="603">
        <v>0</v>
      </c>
      <c r="H35" s="603">
        <v>0</v>
      </c>
      <c r="I35" s="603">
        <v>0</v>
      </c>
      <c r="J35" s="603">
        <v>0</v>
      </c>
      <c r="K35" s="34"/>
    </row>
    <row r="36" spans="1:11" s="35" customFormat="1" ht="18.600000000000001" customHeight="1" x14ac:dyDescent="0.2">
      <c r="A36" s="15"/>
      <c r="B36" s="246" t="s">
        <v>450</v>
      </c>
      <c r="C36" s="353">
        <v>13.253570890000001</v>
      </c>
      <c r="D36" s="603">
        <v>12.52511202</v>
      </c>
      <c r="E36" s="611">
        <f t="shared" si="1"/>
        <v>5.815986865720669</v>
      </c>
      <c r="F36" s="353">
        <v>6.7180718400000012</v>
      </c>
      <c r="G36" s="603">
        <v>6.5354990499999994</v>
      </c>
      <c r="H36" s="603">
        <v>6.6492975499999964</v>
      </c>
      <c r="I36" s="603">
        <v>6.5277015500000033</v>
      </c>
      <c r="J36" s="603">
        <v>7.2303991399999994</v>
      </c>
      <c r="K36" s="34"/>
    </row>
    <row r="37" spans="1:11" s="35" customFormat="1" ht="18.600000000000001" customHeight="1" x14ac:dyDescent="0.2">
      <c r="A37" s="15"/>
      <c r="B37" s="607" t="s">
        <v>176</v>
      </c>
      <c r="C37" s="608">
        <v>40.087077149999999</v>
      </c>
      <c r="D37" s="609">
        <v>24.779299090000002</v>
      </c>
      <c r="E37" s="610">
        <f t="shared" si="1"/>
        <v>61.776477229647078</v>
      </c>
      <c r="F37" s="608">
        <v>27.684253819999999</v>
      </c>
      <c r="G37" s="609">
        <v>12.40282333</v>
      </c>
      <c r="H37" s="609">
        <v>11.986206659999997</v>
      </c>
      <c r="I37" s="609">
        <v>12.349396250000005</v>
      </c>
      <c r="J37" s="609">
        <v>12.167269330000002</v>
      </c>
      <c r="K37" s="34"/>
    </row>
    <row r="38" spans="1:11" s="35" customFormat="1" ht="18.600000000000001" customHeight="1" x14ac:dyDescent="0.2">
      <c r="A38" s="15"/>
      <c r="B38" s="245" t="s">
        <v>262</v>
      </c>
      <c r="C38" s="923">
        <v>0</v>
      </c>
      <c r="D38" s="922">
        <v>0</v>
      </c>
      <c r="E38" s="663" t="e">
        <f t="shared" si="1"/>
        <v>#DIV/0!</v>
      </c>
      <c r="F38" s="923">
        <v>0</v>
      </c>
      <c r="G38" s="922">
        <v>0</v>
      </c>
      <c r="H38" s="922">
        <v>0</v>
      </c>
      <c r="I38" s="922">
        <v>0</v>
      </c>
      <c r="J38" s="922">
        <v>0</v>
      </c>
      <c r="K38" s="34"/>
    </row>
    <row r="39" spans="1:11" s="35" customFormat="1" ht="18.600000000000001" customHeight="1" x14ac:dyDescent="0.2">
      <c r="A39" s="15"/>
      <c r="B39" s="245" t="s">
        <v>258</v>
      </c>
      <c r="C39" s="353">
        <v>40.087077149999999</v>
      </c>
      <c r="D39" s="603">
        <v>24.779299090000002</v>
      </c>
      <c r="E39" s="611">
        <f t="shared" si="1"/>
        <v>61.776477229647078</v>
      </c>
      <c r="F39" s="353">
        <v>27.684253819999999</v>
      </c>
      <c r="G39" s="603">
        <v>12.40282333</v>
      </c>
      <c r="H39" s="603">
        <v>11.986206659999997</v>
      </c>
      <c r="I39" s="603">
        <v>12.349396250000005</v>
      </c>
      <c r="J39" s="603">
        <v>12.167269330000002</v>
      </c>
      <c r="K39" s="34"/>
    </row>
    <row r="40" spans="1:11" s="35" customFormat="1" ht="18.600000000000001" customHeight="1" x14ac:dyDescent="0.2">
      <c r="A40" s="15"/>
      <c r="B40" s="607" t="s">
        <v>177</v>
      </c>
      <c r="C40" s="608">
        <v>99.616311969999984</v>
      </c>
      <c r="D40" s="609">
        <v>94.311729790000015</v>
      </c>
      <c r="E40" s="610">
        <f t="shared" si="1"/>
        <v>5.624520080176092</v>
      </c>
      <c r="F40" s="608">
        <v>51.753544689999977</v>
      </c>
      <c r="G40" s="609">
        <v>47.86276728</v>
      </c>
      <c r="H40" s="609">
        <v>46.957870229999976</v>
      </c>
      <c r="I40" s="609">
        <v>44.964324240000018</v>
      </c>
      <c r="J40" s="609">
        <v>47.611410760000012</v>
      </c>
      <c r="K40" s="34"/>
    </row>
    <row r="41" spans="1:11" s="35" customFormat="1" ht="18.600000000000001" customHeight="1" x14ac:dyDescent="0.2">
      <c r="A41" s="15"/>
      <c r="B41" s="245" t="s">
        <v>256</v>
      </c>
      <c r="C41" s="353">
        <v>96.652146129999977</v>
      </c>
      <c r="D41" s="603">
        <v>93.490578550000009</v>
      </c>
      <c r="E41" s="613">
        <f t="shared" si="1"/>
        <v>3.3816964543749393</v>
      </c>
      <c r="F41" s="353">
        <v>50.142930549999974</v>
      </c>
      <c r="G41" s="603">
        <v>46.509215580000003</v>
      </c>
      <c r="H41" s="603">
        <v>46.344168519999975</v>
      </c>
      <c r="I41" s="603">
        <v>44.538695390000015</v>
      </c>
      <c r="J41" s="603">
        <v>47.27970237000001</v>
      </c>
      <c r="K41" s="34"/>
    </row>
    <row r="42" spans="1:11" s="35" customFormat="1" ht="18.600000000000001" customHeight="1" x14ac:dyDescent="0.2">
      <c r="A42" s="15"/>
      <c r="B42" s="245" t="s">
        <v>257</v>
      </c>
      <c r="C42" s="353">
        <v>2.9641658400000002</v>
      </c>
      <c r="D42" s="603">
        <v>0.82115123999999995</v>
      </c>
      <c r="E42" s="664">
        <f t="shared" si="1"/>
        <v>260.97684514243696</v>
      </c>
      <c r="F42" s="353">
        <v>1.6106141400000002</v>
      </c>
      <c r="G42" s="603">
        <v>1.3535516999999999</v>
      </c>
      <c r="H42" s="603">
        <v>0.61370170999999984</v>
      </c>
      <c r="I42" s="603">
        <v>0.42562884999999995</v>
      </c>
      <c r="J42" s="603">
        <v>0.33170839000000008</v>
      </c>
      <c r="K42" s="34"/>
    </row>
    <row r="43" spans="1:11" s="35" customFormat="1" ht="3.95" customHeight="1" x14ac:dyDescent="0.2">
      <c r="A43" s="15"/>
      <c r="B43" s="322"/>
      <c r="C43" s="355"/>
      <c r="D43" s="615"/>
      <c r="E43" s="616"/>
      <c r="F43" s="355"/>
      <c r="G43" s="615"/>
      <c r="H43" s="615"/>
      <c r="I43" s="615"/>
      <c r="J43" s="615"/>
      <c r="K43" s="34"/>
    </row>
    <row r="44" spans="1:11" s="35" customFormat="1" ht="18.600000000000001" customHeight="1" x14ac:dyDescent="0.2">
      <c r="A44" s="15"/>
      <c r="B44" s="266" t="s">
        <v>419</v>
      </c>
      <c r="C44" s="352">
        <f>+C29+C37+C40</f>
        <v>167.93194528999999</v>
      </c>
      <c r="D44" s="602">
        <f>+D29+D37+D40</f>
        <v>146.96483482000002</v>
      </c>
      <c r="E44" s="617">
        <f t="shared" si="1"/>
        <v>14.266753332986164</v>
      </c>
      <c r="F44" s="352">
        <f>+F29+F37+F40</f>
        <v>93.88609452999998</v>
      </c>
      <c r="G44" s="602">
        <f t="shared" ref="G44:J44" si="2">+G29+G37+G40</f>
        <v>74.045850760000008</v>
      </c>
      <c r="H44" s="602">
        <f t="shared" si="2"/>
        <v>73.052451429999977</v>
      </c>
      <c r="I44" s="602">
        <f t="shared" si="2"/>
        <v>71.428841460000029</v>
      </c>
      <c r="J44" s="602">
        <f t="shared" si="2"/>
        <v>73.917477660000017</v>
      </c>
      <c r="K44" s="34"/>
    </row>
    <row r="45" spans="1:11" s="35" customFormat="1" ht="18.600000000000001" customHeight="1" x14ac:dyDescent="0.2">
      <c r="A45" s="15"/>
      <c r="B45" s="87" t="s">
        <v>242</v>
      </c>
      <c r="C45" s="353">
        <v>-130.70400676999998</v>
      </c>
      <c r="D45" s="603">
        <v>-124.15919290000001</v>
      </c>
      <c r="E45" s="613">
        <f t="shared" si="1"/>
        <v>5.2713083237189515</v>
      </c>
      <c r="F45" s="353">
        <v>-62.966713469999988</v>
      </c>
      <c r="G45" s="603">
        <v>-67.737293300000005</v>
      </c>
      <c r="H45" s="603">
        <v>-68.458736999999985</v>
      </c>
      <c r="I45" s="603">
        <v>-62.778242220000003</v>
      </c>
      <c r="J45" s="603">
        <v>-61.698631710000015</v>
      </c>
      <c r="K45" s="34"/>
    </row>
    <row r="46" spans="1:11" s="35" customFormat="1" ht="18.600000000000001" customHeight="1" x14ac:dyDescent="0.2">
      <c r="A46" s="15"/>
      <c r="B46" s="87" t="s">
        <v>243</v>
      </c>
      <c r="C46" s="353">
        <v>-94.13016026999999</v>
      </c>
      <c r="D46" s="603">
        <v>-93.234114969999993</v>
      </c>
      <c r="E46" s="613">
        <f t="shared" si="1"/>
        <v>0.96107020513716301</v>
      </c>
      <c r="F46" s="353">
        <v>-47.593165019999994</v>
      </c>
      <c r="G46" s="603">
        <v>-46.536995249999997</v>
      </c>
      <c r="H46" s="603">
        <v>-29.240114999999989</v>
      </c>
      <c r="I46" s="603">
        <v>-47.000472410000015</v>
      </c>
      <c r="J46" s="603">
        <v>-47.307999850000002</v>
      </c>
      <c r="K46" s="34"/>
    </row>
    <row r="47" spans="1:11" s="35" customFormat="1" ht="18.600000000000001" customHeight="1" x14ac:dyDescent="0.2">
      <c r="A47" s="15"/>
      <c r="B47" s="318" t="s">
        <v>244</v>
      </c>
      <c r="C47" s="354">
        <v>-31.449527230000001</v>
      </c>
      <c r="D47" s="604">
        <v>-36.220678589999999</v>
      </c>
      <c r="E47" s="616">
        <f t="shared" si="1"/>
        <v>-13.172451609775315</v>
      </c>
      <c r="F47" s="354">
        <v>-15.892706259999999</v>
      </c>
      <c r="G47" s="604">
        <v>-15.55682097</v>
      </c>
      <c r="H47" s="604">
        <v>-20.847916800000007</v>
      </c>
      <c r="I47" s="604">
        <v>-18.732895610000007</v>
      </c>
      <c r="J47" s="604">
        <v>-18.184163999999996</v>
      </c>
      <c r="K47" s="34"/>
    </row>
    <row r="48" spans="1:11" s="35" customFormat="1" ht="18.600000000000001" customHeight="1" x14ac:dyDescent="0.2">
      <c r="A48" s="15"/>
      <c r="B48" s="266" t="s">
        <v>113</v>
      </c>
      <c r="C48" s="352">
        <v>-256.28369426999996</v>
      </c>
      <c r="D48" s="602">
        <v>-253.61398646000001</v>
      </c>
      <c r="E48" s="617">
        <f t="shared" si="1"/>
        <v>1.0526658435776037</v>
      </c>
      <c r="F48" s="352">
        <v>-126.45258475</v>
      </c>
      <c r="G48" s="602">
        <v>-129.83110951999998</v>
      </c>
      <c r="H48" s="602">
        <v>-118.5467688</v>
      </c>
      <c r="I48" s="602">
        <v>-128.51161024000004</v>
      </c>
      <c r="J48" s="602">
        <v>-127.19079556</v>
      </c>
      <c r="K48" s="34"/>
    </row>
    <row r="49" spans="1:11" s="35" customFormat="1" ht="18.600000000000001" customHeight="1" x14ac:dyDescent="0.2">
      <c r="A49" s="15"/>
      <c r="B49" s="606"/>
      <c r="C49" s="618"/>
      <c r="D49" s="619"/>
      <c r="E49" s="618"/>
      <c r="F49" s="618"/>
      <c r="G49" s="618"/>
      <c r="H49" s="618"/>
      <c r="I49" s="618"/>
      <c r="J49" s="618"/>
      <c r="K49" s="34"/>
    </row>
    <row r="50" spans="1:11" s="35" customFormat="1" ht="18.600000000000001" customHeight="1" x14ac:dyDescent="0.2">
      <c r="A50" s="15"/>
      <c r="B50" s="265" t="s">
        <v>43</v>
      </c>
      <c r="C50" s="222"/>
      <c r="D50" s="222"/>
      <c r="E50" s="222"/>
      <c r="F50" s="222"/>
      <c r="G50" s="222"/>
      <c r="H50" s="222"/>
      <c r="I50" s="222"/>
      <c r="J50" s="222"/>
      <c r="K50" s="34"/>
    </row>
    <row r="51" spans="1:11" s="35" customFormat="1" ht="18.600000000000001" customHeight="1" x14ac:dyDescent="0.2">
      <c r="A51" s="15"/>
      <c r="B51" s="87" t="s">
        <v>54</v>
      </c>
      <c r="C51" s="387">
        <v>0.19508107040953207</v>
      </c>
      <c r="D51" s="785">
        <v>0.11831574774236712</v>
      </c>
      <c r="E51" s="137">
        <f>+(C51-D51)*100</f>
        <v>7.6765322667164941</v>
      </c>
      <c r="F51" s="387">
        <v>0.19508107040953207</v>
      </c>
      <c r="G51" s="665">
        <v>0.17741295428865478</v>
      </c>
      <c r="H51" s="665">
        <v>0.1603781103295486</v>
      </c>
      <c r="I51" s="665">
        <v>0.14168181547855821</v>
      </c>
      <c r="J51" s="665">
        <v>0.11831574774236712</v>
      </c>
      <c r="K51" s="34"/>
    </row>
    <row r="52" spans="1:11" s="35" customFormat="1" ht="18.600000000000001" customHeight="1" x14ac:dyDescent="0.2">
      <c r="A52" s="15"/>
      <c r="B52" s="87" t="s">
        <v>55</v>
      </c>
      <c r="C52" s="356">
        <v>0.20652307522233887</v>
      </c>
      <c r="D52" s="620">
        <v>0.1246779784755945</v>
      </c>
      <c r="E52" s="137">
        <f t="shared" ref="E52" si="3">+(C52-D52)*100</f>
        <v>8.1845096746744375</v>
      </c>
      <c r="F52" s="356">
        <v>0.20652307522233887</v>
      </c>
      <c r="G52" s="990">
        <v>0.18775940618885376</v>
      </c>
      <c r="H52" s="990">
        <v>0.16970296000094015</v>
      </c>
      <c r="I52" s="990">
        <v>0.14966463073708566</v>
      </c>
      <c r="J52" s="990">
        <v>0.1246779784755945</v>
      </c>
      <c r="K52" s="34"/>
    </row>
    <row r="53" spans="1:11" s="35" customFormat="1" ht="18.600000000000001" customHeight="1" x14ac:dyDescent="0.2">
      <c r="A53" s="15"/>
      <c r="B53" s="87" t="s">
        <v>118</v>
      </c>
      <c r="C53" s="356">
        <v>0.38968602298541455</v>
      </c>
      <c r="D53" s="620">
        <v>0.45765134857266138</v>
      </c>
      <c r="E53" s="137">
        <f>+(C53-D53)*100</f>
        <v>-6.7965325587246825</v>
      </c>
      <c r="F53" s="356">
        <v>0.38968602298541455</v>
      </c>
      <c r="G53" s="990">
        <v>0.4062432602878579</v>
      </c>
      <c r="H53" s="990">
        <v>0.42143119007883945</v>
      </c>
      <c r="I53" s="990">
        <v>0.42909001718706485</v>
      </c>
      <c r="J53" s="990">
        <v>0.45765134857266138</v>
      </c>
      <c r="K53" s="34"/>
    </row>
    <row r="54" spans="1:11" s="35" customFormat="1" ht="18.600000000000001" customHeight="1" x14ac:dyDescent="0.2">
      <c r="A54" s="15"/>
      <c r="B54" s="318" t="s">
        <v>120</v>
      </c>
      <c r="C54" s="357">
        <v>5.869057844144431E-4</v>
      </c>
      <c r="D54" s="621">
        <v>2.9258991358735637E-3</v>
      </c>
      <c r="E54" s="320">
        <f>+(C54-D54)*100</f>
        <v>-0.23389933514591207</v>
      </c>
      <c r="F54" s="357">
        <v>5.869057844144431E-4</v>
      </c>
      <c r="G54" s="991">
        <v>1.5142406863068911E-3</v>
      </c>
      <c r="H54" s="991">
        <v>1.6095584837242816E-3</v>
      </c>
      <c r="I54" s="991">
        <v>2.7557525030981285E-3</v>
      </c>
      <c r="J54" s="991">
        <v>2.9258991358735637E-3</v>
      </c>
      <c r="K54" s="34"/>
    </row>
    <row r="55" spans="1:11" x14ac:dyDescent="0.2">
      <c r="B55" s="15"/>
      <c r="C55" s="15"/>
      <c r="D55" s="15"/>
      <c r="E55" s="15"/>
      <c r="F55" s="2"/>
      <c r="G55" s="15"/>
      <c r="H55" s="15"/>
      <c r="I55" s="15"/>
      <c r="J55" s="2"/>
      <c r="K55" s="28"/>
    </row>
    <row r="56" spans="1:11" ht="38.1" customHeight="1" x14ac:dyDescent="0.2">
      <c r="B56" s="1082" t="s">
        <v>451</v>
      </c>
      <c r="C56" s="1082"/>
      <c r="D56" s="1082"/>
      <c r="E56" s="1082"/>
      <c r="F56" s="1082"/>
      <c r="G56" s="1082"/>
      <c r="H56" s="1082"/>
      <c r="I56" s="1082"/>
      <c r="J56" s="1082"/>
      <c r="K56" s="28"/>
    </row>
    <row r="57" spans="1:11" x14ac:dyDescent="0.2">
      <c r="B57" s="29"/>
      <c r="C57" s="29"/>
      <c r="D57" s="29"/>
      <c r="E57" s="29"/>
      <c r="F57" s="29"/>
      <c r="G57" s="29"/>
      <c r="H57" s="29"/>
      <c r="I57" s="29"/>
      <c r="J57" s="29"/>
      <c r="K57" s="28"/>
    </row>
    <row r="58" spans="1:11" x14ac:dyDescent="0.2">
      <c r="B58" s="30"/>
      <c r="C58" s="30"/>
      <c r="D58" s="30"/>
      <c r="E58" s="30"/>
      <c r="F58" s="30"/>
      <c r="G58" s="30"/>
      <c r="H58" s="30"/>
      <c r="I58" s="30"/>
      <c r="J58" s="30"/>
      <c r="K58" s="28"/>
    </row>
  </sheetData>
  <mergeCells count="10">
    <mergeCell ref="B56:J56"/>
    <mergeCell ref="I5:I6"/>
    <mergeCell ref="J5:J6"/>
    <mergeCell ref="G5:G6"/>
    <mergeCell ref="H5:H6"/>
    <mergeCell ref="B5:B6"/>
    <mergeCell ref="C5:C6"/>
    <mergeCell ref="D5:D6"/>
    <mergeCell ref="E5:E6"/>
    <mergeCell ref="F5:F6"/>
  </mergeCells>
  <pageMargins left="0.70866141732283472" right="0.70866141732283472" top="0.74803149606299213" bottom="0.74803149606299213" header="0.31496062992125984" footer="0.31496062992125984"/>
  <pageSetup paperSize="9" scale="52" orientation="portrait" r:id="rId1"/>
  <ignoredErrors>
    <ignoredError sqref="E25:E26 E34:E43" evalError="1"/>
    <ignoredError sqref="E44" evalError="1" formula="1"/>
    <ignoredError sqref="E49:H50 F44 E45 E46:E48 E51" formula="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28FFF-1029-4646-B496-82FEE14953AD}">
  <sheetPr>
    <tabColor theme="8" tint="0.59999389629810485"/>
    <pageSetUpPr fitToPage="1"/>
  </sheetPr>
  <dimension ref="A1:N51"/>
  <sheetViews>
    <sheetView showGridLines="0" zoomScale="60" zoomScaleNormal="60" workbookViewId="0">
      <selection activeCell="B1" sqref="B1"/>
    </sheetView>
  </sheetViews>
  <sheetFormatPr baseColWidth="10" defaultColWidth="14.85546875" defaultRowHeight="15" x14ac:dyDescent="0.2"/>
  <cols>
    <col min="1" max="1" width="2.5703125" style="15" customWidth="1"/>
    <col min="2" max="2" width="65.42578125" style="2" customWidth="1"/>
    <col min="3" max="7" width="17.5703125" style="130" customWidth="1"/>
    <col min="8" max="16384" width="14.85546875" style="2"/>
  </cols>
  <sheetData>
    <row r="1" spans="1:14" s="6" customFormat="1" ht="49.5" customHeight="1" x14ac:dyDescent="0.35">
      <c r="C1" s="129"/>
      <c r="D1" s="129"/>
      <c r="E1" s="129"/>
      <c r="F1" s="129"/>
      <c r="G1" s="129"/>
    </row>
    <row r="2" spans="1:14" s="60" customFormat="1" ht="56.1" customHeight="1" x14ac:dyDescent="0.5">
      <c r="B2" s="363" t="s">
        <v>452</v>
      </c>
    </row>
    <row r="3" spans="1:14" s="600" customFormat="1" ht="14.45" customHeight="1" x14ac:dyDescent="0.25">
      <c r="A3" s="1"/>
      <c r="B3" s="653"/>
      <c r="C3" s="135"/>
      <c r="D3" s="135"/>
      <c r="E3" s="135"/>
      <c r="F3" s="135"/>
      <c r="G3" s="135"/>
    </row>
    <row r="4" spans="1:14" ht="3" customHeight="1" x14ac:dyDescent="0.3">
      <c r="B4" s="228"/>
      <c r="C4" s="229"/>
      <c r="D4" s="229"/>
      <c r="E4" s="229"/>
      <c r="F4" s="229"/>
      <c r="G4" s="229"/>
      <c r="H4" s="15"/>
      <c r="I4" s="15"/>
      <c r="J4" s="15"/>
      <c r="K4" s="15"/>
      <c r="L4" s="15"/>
      <c r="M4" s="15"/>
      <c r="N4" s="15"/>
    </row>
    <row r="5" spans="1:14" ht="18" customHeight="1" x14ac:dyDescent="0.2">
      <c r="B5" s="1084" t="s">
        <v>25</v>
      </c>
      <c r="C5" s="1067" t="s">
        <v>355</v>
      </c>
      <c r="D5" s="1067" t="s">
        <v>353</v>
      </c>
      <c r="E5" s="1053" t="s">
        <v>472</v>
      </c>
      <c r="F5" s="1067" t="s">
        <v>354</v>
      </c>
      <c r="G5" s="1053" t="s">
        <v>472</v>
      </c>
    </row>
    <row r="6" spans="1:14" ht="18" customHeight="1" thickBot="1" x14ac:dyDescent="0.25">
      <c r="B6" s="1089"/>
      <c r="C6" s="1086"/>
      <c r="D6" s="1086"/>
      <c r="E6" s="1054"/>
      <c r="F6" s="1086"/>
      <c r="G6" s="1054"/>
    </row>
    <row r="7" spans="1:14" ht="18.600000000000001" customHeight="1" x14ac:dyDescent="0.3">
      <c r="B7" s="269" t="s">
        <v>426</v>
      </c>
      <c r="C7" s="230"/>
      <c r="D7" s="230"/>
      <c r="E7" s="230"/>
      <c r="F7" s="982"/>
      <c r="G7" s="230"/>
    </row>
    <row r="8" spans="1:14" ht="18.600000000000001" customHeight="1" x14ac:dyDescent="0.3">
      <c r="B8" s="270" t="s">
        <v>427</v>
      </c>
      <c r="C8" s="916">
        <v>40407.857115430161</v>
      </c>
      <c r="D8" s="916">
        <v>38826.595684868204</v>
      </c>
      <c r="E8" s="91">
        <f>+((C8-D8)/D8)*100</f>
        <v>4.0726244541141128</v>
      </c>
      <c r="F8" s="916">
        <v>38524.2501626456</v>
      </c>
      <c r="G8" s="91">
        <f>+((C8-F8)/F8)*100</f>
        <v>4.8894058802758202</v>
      </c>
    </row>
    <row r="9" spans="1:14" ht="18.600000000000001" customHeight="1" x14ac:dyDescent="0.3">
      <c r="B9" s="270" t="s">
        <v>293</v>
      </c>
      <c r="C9" s="527">
        <v>37929.273697883335</v>
      </c>
      <c r="D9" s="527">
        <v>36325.155251425524</v>
      </c>
      <c r="E9" s="148">
        <f t="shared" ref="E9:E10" si="0">+((C9-D9)/D9)*100</f>
        <v>4.4159988728330619</v>
      </c>
      <c r="F9" s="527">
        <v>36105.244667136009</v>
      </c>
      <c r="G9" s="148">
        <f t="shared" ref="G9:G10" si="1">+((C9-F9)/F9)*100</f>
        <v>5.0519780368850613</v>
      </c>
    </row>
    <row r="10" spans="1:14" ht="18.600000000000001" customHeight="1" x14ac:dyDescent="0.3">
      <c r="B10" s="271" t="s">
        <v>428</v>
      </c>
      <c r="C10" s="527">
        <v>2478.5834175565819</v>
      </c>
      <c r="D10" s="527">
        <v>2501.4404334524074</v>
      </c>
      <c r="E10" s="148">
        <f t="shared" si="0"/>
        <v>-0.91375415501215762</v>
      </c>
      <c r="F10" s="527">
        <v>2419.0054955294327</v>
      </c>
      <c r="G10" s="148">
        <f t="shared" si="1"/>
        <v>2.4629097427540083</v>
      </c>
    </row>
    <row r="11" spans="1:14" ht="18.75" x14ac:dyDescent="0.3">
      <c r="B11" s="272"/>
      <c r="C11" s="146"/>
      <c r="D11" s="146"/>
      <c r="E11" s="146"/>
      <c r="F11" s="983"/>
      <c r="G11" s="146"/>
    </row>
    <row r="12" spans="1:14" ht="18.600000000000001" customHeight="1" x14ac:dyDescent="0.3">
      <c r="B12" s="269" t="s">
        <v>429</v>
      </c>
      <c r="C12" s="230"/>
      <c r="D12" s="230"/>
      <c r="E12" s="230"/>
      <c r="F12" s="982"/>
      <c r="G12" s="230"/>
    </row>
    <row r="13" spans="1:14" ht="18.600000000000001" customHeight="1" x14ac:dyDescent="0.3">
      <c r="B13" s="324" t="s">
        <v>309</v>
      </c>
      <c r="C13" s="786">
        <v>16294.83370897</v>
      </c>
      <c r="D13" s="786">
        <v>16245.316157410001</v>
      </c>
      <c r="E13" s="396">
        <f t="shared" ref="E13:E24" si="2">+((C13-D13)/D13)*100</f>
        <v>0.3048112519337583</v>
      </c>
      <c r="F13" s="786">
        <v>16240.434980109998</v>
      </c>
      <c r="G13" s="396">
        <f>+((C13-F13)/F13)*100</f>
        <v>0.33495857054706479</v>
      </c>
    </row>
    <row r="14" spans="1:14" ht="18.600000000000001" customHeight="1" x14ac:dyDescent="0.3">
      <c r="B14" s="257" t="s">
        <v>310</v>
      </c>
      <c r="C14" s="666">
        <v>14687.642385229999</v>
      </c>
      <c r="D14" s="666">
        <v>14586.723620220002</v>
      </c>
      <c r="E14" s="397">
        <f t="shared" si="2"/>
        <v>0.69185354873046823</v>
      </c>
      <c r="F14" s="666">
        <v>14557.394342289999</v>
      </c>
      <c r="G14" s="397">
        <f>+((C14-F14)/F14)*100</f>
        <v>0.89472085372876653</v>
      </c>
    </row>
    <row r="15" spans="1:14" ht="18.600000000000001" customHeight="1" x14ac:dyDescent="0.3">
      <c r="B15" s="257" t="s">
        <v>252</v>
      </c>
      <c r="C15" s="666">
        <v>1607.1913237400004</v>
      </c>
      <c r="D15" s="666">
        <v>1658.5925371899993</v>
      </c>
      <c r="E15" s="397">
        <f t="shared" si="2"/>
        <v>-3.099086261239504</v>
      </c>
      <c r="F15" s="666">
        <v>1683.0406378199987</v>
      </c>
      <c r="G15" s="397">
        <f>+((C15-F15)/F15)*100</f>
        <v>-4.5066834617994758</v>
      </c>
    </row>
    <row r="16" spans="1:14" ht="18.600000000000001" customHeight="1" x14ac:dyDescent="0.3">
      <c r="B16" s="667" t="s">
        <v>453</v>
      </c>
      <c r="C16" s="666">
        <v>1391.35045547</v>
      </c>
      <c r="D16" s="666">
        <v>1431.0609750000001</v>
      </c>
      <c r="E16" s="397">
        <f t="shared" si="2"/>
        <v>-2.7749005963914328</v>
      </c>
      <c r="F16" s="666">
        <v>1445.4454539999999</v>
      </c>
      <c r="G16" s="397">
        <f>+((C16-F16)/F16)*100</f>
        <v>-3.7424448207507308</v>
      </c>
    </row>
    <row r="17" spans="2:7" ht="18.600000000000001" customHeight="1" x14ac:dyDescent="0.3">
      <c r="B17" s="392" t="s">
        <v>312</v>
      </c>
      <c r="C17" s="668">
        <v>12107.405631800277</v>
      </c>
      <c r="D17" s="668">
        <v>11937.239117910212</v>
      </c>
      <c r="E17" s="398">
        <f t="shared" si="2"/>
        <v>1.425509803475014</v>
      </c>
      <c r="F17" s="668">
        <v>11846.721180220164</v>
      </c>
      <c r="G17" s="398">
        <f t="shared" ref="G17:G24" si="3">+((C17-F17)/F17)*100</f>
        <v>2.2004776479028139</v>
      </c>
    </row>
    <row r="18" spans="2:7" ht="18.600000000000001" customHeight="1" x14ac:dyDescent="0.3">
      <c r="B18" s="392" t="s">
        <v>313</v>
      </c>
      <c r="C18" s="668">
        <v>1853.0731600400038</v>
      </c>
      <c r="D18" s="668">
        <v>1819.0033575800019</v>
      </c>
      <c r="E18" s="398">
        <f t="shared" si="2"/>
        <v>1.8729928297289307</v>
      </c>
      <c r="F18" s="668">
        <v>1876.0543867399992</v>
      </c>
      <c r="G18" s="398">
        <f t="shared" si="3"/>
        <v>-1.2249765711712484</v>
      </c>
    </row>
    <row r="19" spans="2:7" ht="18.600000000000001" customHeight="1" x14ac:dyDescent="0.3">
      <c r="B19" s="393" t="s">
        <v>126</v>
      </c>
      <c r="C19" s="669">
        <v>30255.31250081028</v>
      </c>
      <c r="D19" s="669">
        <v>30001.558632900218</v>
      </c>
      <c r="E19" s="399">
        <f t="shared" si="2"/>
        <v>0.8458022831913502</v>
      </c>
      <c r="F19" s="669">
        <v>29963.210547070161</v>
      </c>
      <c r="G19" s="399">
        <f t="shared" si="3"/>
        <v>0.97486867530849763</v>
      </c>
    </row>
    <row r="20" spans="2:7" ht="18.600000000000001" customHeight="1" x14ac:dyDescent="0.3">
      <c r="B20" s="171" t="s">
        <v>454</v>
      </c>
      <c r="C20" s="666">
        <v>29743.509203810281</v>
      </c>
      <c r="D20" s="666">
        <v>29458.412323900215</v>
      </c>
      <c r="E20" s="397">
        <f t="shared" si="2"/>
        <v>0.96779445129417763</v>
      </c>
      <c r="F20" s="666">
        <v>29423.177463070162</v>
      </c>
      <c r="G20" s="397">
        <f t="shared" si="3"/>
        <v>1.0887054640586533</v>
      </c>
    </row>
    <row r="21" spans="2:7" ht="18.600000000000001" customHeight="1" x14ac:dyDescent="0.3">
      <c r="B21" s="171" t="s">
        <v>455</v>
      </c>
      <c r="C21" s="666">
        <v>511.80329699999857</v>
      </c>
      <c r="D21" s="666">
        <v>543.14630900000338</v>
      </c>
      <c r="E21" s="397">
        <f t="shared" si="2"/>
        <v>-5.770638864822816</v>
      </c>
      <c r="F21" s="666">
        <v>540.03308399999878</v>
      </c>
      <c r="G21" s="397">
        <f t="shared" si="3"/>
        <v>-5.227418066853156</v>
      </c>
    </row>
    <row r="22" spans="2:7" ht="18.600000000000001" customHeight="1" x14ac:dyDescent="0.3">
      <c r="B22" s="394" t="s">
        <v>130</v>
      </c>
      <c r="C22" s="670">
        <v>-501.27142583000023</v>
      </c>
      <c r="D22" s="670">
        <v>-552.34563050999714</v>
      </c>
      <c r="E22" s="400">
        <f t="shared" si="2"/>
        <v>-9.2467835099625173</v>
      </c>
      <c r="F22" s="670">
        <v>-533.4604489700032</v>
      </c>
      <c r="G22" s="400">
        <f t="shared" si="3"/>
        <v>-6.0340036833382902</v>
      </c>
    </row>
    <row r="23" spans="2:7" ht="18.600000000000001" customHeight="1" x14ac:dyDescent="0.3">
      <c r="B23" s="393" t="s">
        <v>316</v>
      </c>
      <c r="C23" s="669">
        <v>29754.04107498028</v>
      </c>
      <c r="D23" s="669">
        <v>29449.213002390221</v>
      </c>
      <c r="E23" s="399">
        <f t="shared" si="2"/>
        <v>1.0350975170892256</v>
      </c>
      <c r="F23" s="669">
        <v>29429.750098100158</v>
      </c>
      <c r="G23" s="399">
        <f t="shared" si="3"/>
        <v>1.1019154963910365</v>
      </c>
    </row>
    <row r="24" spans="2:7" ht="18.600000000000001" customHeight="1" x14ac:dyDescent="0.3">
      <c r="B24" s="394" t="s">
        <v>317</v>
      </c>
      <c r="C24" s="670">
        <v>2386.6471685299985</v>
      </c>
      <c r="D24" s="670">
        <v>2243.4937798499996</v>
      </c>
      <c r="E24" s="400">
        <f t="shared" si="2"/>
        <v>6.3808239615253211</v>
      </c>
      <c r="F24" s="670">
        <v>2171.0851791399982</v>
      </c>
      <c r="G24" s="400">
        <f t="shared" si="3"/>
        <v>9.9287670267910819</v>
      </c>
    </row>
    <row r="25" spans="2:7" ht="18.75" x14ac:dyDescent="0.3">
      <c r="B25" s="270"/>
      <c r="C25" s="671"/>
      <c r="D25" s="671"/>
      <c r="E25" s="671"/>
      <c r="F25" s="984"/>
      <c r="G25" s="671"/>
    </row>
    <row r="26" spans="2:7" ht="18.600000000000001" customHeight="1" x14ac:dyDescent="0.3">
      <c r="B26" s="269" t="s">
        <v>433</v>
      </c>
      <c r="C26" s="230"/>
      <c r="D26" s="230"/>
      <c r="E26" s="230"/>
      <c r="F26" s="982"/>
      <c r="G26" s="230"/>
    </row>
    <row r="27" spans="2:7" ht="18.600000000000001" customHeight="1" x14ac:dyDescent="0.2">
      <c r="B27" s="240" t="s">
        <v>125</v>
      </c>
      <c r="C27" s="916">
        <v>30158.400527169892</v>
      </c>
      <c r="D27" s="916">
        <v>29399.673119429874</v>
      </c>
      <c r="E27" s="91">
        <f t="shared" ref="E27:E37" si="4">+((C27-D27)/D27)*100</f>
        <v>2.5807341621039472</v>
      </c>
      <c r="F27" s="916">
        <v>29042.031441280167</v>
      </c>
      <c r="G27" s="91">
        <f t="shared" ref="G27:G37" si="5">+((C27-F27)/F27)*100</f>
        <v>3.8439772649750807</v>
      </c>
    </row>
    <row r="28" spans="2:7" ht="18.600000000000001" customHeight="1" x14ac:dyDescent="0.2">
      <c r="B28" s="263" t="s">
        <v>320</v>
      </c>
      <c r="C28" s="527">
        <v>16026.00348920997</v>
      </c>
      <c r="D28" s="527">
        <v>15442.218651519943</v>
      </c>
      <c r="E28" s="91">
        <f t="shared" si="4"/>
        <v>3.7804466499544533</v>
      </c>
      <c r="F28" s="527">
        <v>15700.762104319945</v>
      </c>
      <c r="G28" s="91">
        <f t="shared" si="5"/>
        <v>2.0715006235304805</v>
      </c>
    </row>
    <row r="29" spans="2:7" ht="18.600000000000001" customHeight="1" x14ac:dyDescent="0.2">
      <c r="B29" s="263" t="s">
        <v>434</v>
      </c>
      <c r="C29" s="527">
        <v>14132.397037959923</v>
      </c>
      <c r="D29" s="527">
        <v>13957.454467909931</v>
      </c>
      <c r="E29" s="91">
        <f t="shared" si="4"/>
        <v>1.253398823203822</v>
      </c>
      <c r="F29" s="527">
        <v>13341.26933696022</v>
      </c>
      <c r="G29" s="91">
        <f t="shared" si="5"/>
        <v>5.9299282625828438</v>
      </c>
    </row>
    <row r="30" spans="2:7" ht="18.600000000000001" customHeight="1" x14ac:dyDescent="0.2">
      <c r="B30" s="300" t="s">
        <v>456</v>
      </c>
      <c r="C30" s="656">
        <v>152.30586237</v>
      </c>
      <c r="D30" s="656">
        <v>135.42944756999998</v>
      </c>
      <c r="E30" s="402">
        <f t="shared" si="4"/>
        <v>12.461407103707661</v>
      </c>
      <c r="F30" s="656">
        <v>81.76517299999999</v>
      </c>
      <c r="G30" s="1027">
        <f t="shared" si="5"/>
        <v>86.27229269116819</v>
      </c>
    </row>
    <row r="31" spans="2:7" ht="18.600000000000001" customHeight="1" x14ac:dyDescent="0.2">
      <c r="B31" s="251" t="s">
        <v>325</v>
      </c>
      <c r="C31" s="628">
        <v>30310.706389539893</v>
      </c>
      <c r="D31" s="628">
        <v>29535.102566999874</v>
      </c>
      <c r="E31" s="350">
        <f t="shared" si="4"/>
        <v>2.6260407282506466</v>
      </c>
      <c r="F31" s="628">
        <v>29123.796614280167</v>
      </c>
      <c r="G31" s="350">
        <f t="shared" si="5"/>
        <v>4.0753950832006325</v>
      </c>
    </row>
    <row r="32" spans="2:7" ht="18.600000000000001" customHeight="1" x14ac:dyDescent="0.2">
      <c r="B32" s="240" t="s">
        <v>457</v>
      </c>
      <c r="C32" s="626">
        <v>4615.1530177099976</v>
      </c>
      <c r="D32" s="626">
        <v>4550.6375181300027</v>
      </c>
      <c r="E32" s="53">
        <f t="shared" si="4"/>
        <v>1.4177244248297385</v>
      </c>
      <c r="F32" s="626">
        <v>4495.8132121799981</v>
      </c>
      <c r="G32" s="53">
        <f t="shared" si="5"/>
        <v>2.6544653858546798</v>
      </c>
    </row>
    <row r="33" spans="2:7" ht="18.600000000000001" customHeight="1" x14ac:dyDescent="0.2">
      <c r="B33" s="294" t="s">
        <v>326</v>
      </c>
      <c r="C33" s="672">
        <v>4615.1530177099976</v>
      </c>
      <c r="D33" s="672">
        <v>4550.6375181300027</v>
      </c>
      <c r="E33" s="403">
        <f t="shared" si="4"/>
        <v>1.4177244248297385</v>
      </c>
      <c r="F33" s="672">
        <v>4495.8132121799981</v>
      </c>
      <c r="G33" s="403">
        <f t="shared" si="5"/>
        <v>2.6544653858546798</v>
      </c>
    </row>
    <row r="34" spans="2:7" ht="18.600000000000001" customHeight="1" x14ac:dyDescent="0.2">
      <c r="B34" s="251" t="s">
        <v>327</v>
      </c>
      <c r="C34" s="628">
        <v>78.88526272</v>
      </c>
      <c r="D34" s="628">
        <v>77.887603990000002</v>
      </c>
      <c r="E34" s="350">
        <f t="shared" si="4"/>
        <v>1.2808953914259413</v>
      </c>
      <c r="F34" s="628">
        <v>79.415680069999993</v>
      </c>
      <c r="G34" s="350">
        <f t="shared" si="5"/>
        <v>-0.66790002872538945</v>
      </c>
    </row>
    <row r="35" spans="2:7" ht="18.600000000000001" customHeight="1" x14ac:dyDescent="0.3">
      <c r="B35" s="328" t="s">
        <v>328</v>
      </c>
      <c r="C35" s="625">
        <v>35004.744669969892</v>
      </c>
      <c r="D35" s="625">
        <v>34163.62768911988</v>
      </c>
      <c r="E35" s="404">
        <f t="shared" si="4"/>
        <v>2.4620247840889684</v>
      </c>
      <c r="F35" s="625">
        <v>33699.025506530168</v>
      </c>
      <c r="G35" s="404">
        <f t="shared" si="5"/>
        <v>3.8746496191312798</v>
      </c>
    </row>
    <row r="36" spans="2:7" ht="18.600000000000001" customHeight="1" x14ac:dyDescent="0.3">
      <c r="B36" s="988" t="s">
        <v>458</v>
      </c>
      <c r="C36" s="673"/>
      <c r="D36" s="673"/>
      <c r="E36" s="397"/>
      <c r="F36" s="673"/>
      <c r="G36" s="397"/>
    </row>
    <row r="37" spans="2:7" ht="18.600000000000001" customHeight="1" x14ac:dyDescent="0.2">
      <c r="B37" s="318" t="s">
        <v>459</v>
      </c>
      <c r="C37" s="656">
        <v>4421.779979769999</v>
      </c>
      <c r="D37" s="656">
        <v>4316.7471279300034</v>
      </c>
      <c r="E37" s="402">
        <f t="shared" si="4"/>
        <v>2.4331481258287577</v>
      </c>
      <c r="F37" s="656">
        <v>4263.2177067899993</v>
      </c>
      <c r="G37" s="402">
        <f t="shared" si="5"/>
        <v>3.7193097769194066</v>
      </c>
    </row>
    <row r="38" spans="2:7" ht="18.75" x14ac:dyDescent="0.3">
      <c r="B38" s="270"/>
      <c r="C38" s="671"/>
      <c r="D38" s="671"/>
      <c r="E38" s="671"/>
      <c r="F38" s="984"/>
      <c r="G38" s="671"/>
    </row>
    <row r="39" spans="2:7" ht="18.600000000000001" customHeight="1" x14ac:dyDescent="0.3">
      <c r="B39" s="269" t="s">
        <v>438</v>
      </c>
      <c r="C39" s="230"/>
      <c r="D39" s="230"/>
      <c r="E39" s="230"/>
      <c r="F39" s="982"/>
      <c r="G39" s="230"/>
    </row>
    <row r="40" spans="2:7" ht="18.600000000000001" customHeight="1" x14ac:dyDescent="0.3">
      <c r="B40" s="270" t="s">
        <v>439</v>
      </c>
      <c r="C40" s="917">
        <v>1.6198368154245239E-2</v>
      </c>
      <c r="D40" s="917">
        <v>1.7276254783810587E-2</v>
      </c>
      <c r="E40" s="91">
        <f>+(C40-D40)*100</f>
        <v>-0.10778866295653479</v>
      </c>
      <c r="F40" s="917">
        <v>1.7264097141780621E-2</v>
      </c>
      <c r="G40" s="91">
        <f>+(C40-F40)*100</f>
        <v>-0.10657289875353818</v>
      </c>
    </row>
    <row r="41" spans="2:7" ht="18.600000000000001" customHeight="1" x14ac:dyDescent="0.3">
      <c r="B41" s="271" t="s">
        <v>440</v>
      </c>
      <c r="C41" s="674">
        <v>0.96765191594278033</v>
      </c>
      <c r="D41" s="674">
        <v>1.0108531056752879</v>
      </c>
      <c r="E41" s="675">
        <f t="shared" ref="E41" si="6">+((C41-D41)/D41)*100</f>
        <v>-4.2737356684132175</v>
      </c>
      <c r="F41" s="674">
        <v>0.98278200783109948</v>
      </c>
      <c r="G41" s="675">
        <f>+(C41-F41)*100</f>
        <v>-1.5130091888319153</v>
      </c>
    </row>
    <row r="42" spans="2:7" ht="18.75" x14ac:dyDescent="0.3">
      <c r="B42" s="270"/>
      <c r="C42" s="671"/>
      <c r="D42" s="671"/>
      <c r="E42" s="671"/>
      <c r="F42" s="984"/>
      <c r="G42" s="671"/>
    </row>
    <row r="43" spans="2:7" ht="18.600000000000001" customHeight="1" x14ac:dyDescent="0.3">
      <c r="B43" s="269" t="s">
        <v>441</v>
      </c>
      <c r="C43" s="230"/>
      <c r="D43" s="230"/>
      <c r="E43" s="230"/>
      <c r="F43" s="982"/>
      <c r="G43" s="230"/>
    </row>
    <row r="44" spans="2:7" ht="18.600000000000001" customHeight="1" x14ac:dyDescent="0.2">
      <c r="B44" s="87" t="s">
        <v>285</v>
      </c>
      <c r="C44" s="787">
        <v>1.8423830000000001</v>
      </c>
      <c r="D44" s="787">
        <v>1.8472550000000001</v>
      </c>
      <c r="E44" s="91">
        <f>+C44-D44</f>
        <v>-4.8719999999999875E-3</v>
      </c>
      <c r="F44" s="787">
        <v>1.857613</v>
      </c>
      <c r="G44" s="91">
        <f>+C44-F44</f>
        <v>-1.5229999999999855E-2</v>
      </c>
    </row>
    <row r="45" spans="2:7" ht="18.600000000000001" customHeight="1" x14ac:dyDescent="0.2">
      <c r="B45" s="87" t="s">
        <v>152</v>
      </c>
      <c r="C45" s="527">
        <v>4255</v>
      </c>
      <c r="D45" s="527">
        <v>4275</v>
      </c>
      <c r="E45" s="90">
        <f t="shared" ref="E45:E48" si="7">+C45-D45</f>
        <v>-20</v>
      </c>
      <c r="F45" s="527">
        <v>4263</v>
      </c>
      <c r="G45" s="90">
        <f t="shared" ref="G45:G48" si="8">+C45-F45</f>
        <v>-8</v>
      </c>
    </row>
    <row r="46" spans="2:7" ht="18.600000000000001" customHeight="1" x14ac:dyDescent="0.2">
      <c r="B46" s="87" t="s">
        <v>443</v>
      </c>
      <c r="C46" s="527">
        <v>308</v>
      </c>
      <c r="D46" s="527">
        <v>315</v>
      </c>
      <c r="E46" s="90">
        <f t="shared" si="7"/>
        <v>-7</v>
      </c>
      <c r="F46" s="527">
        <v>315</v>
      </c>
      <c r="G46" s="90">
        <f t="shared" si="8"/>
        <v>-7</v>
      </c>
    </row>
    <row r="47" spans="2:7" ht="18.600000000000001" customHeight="1" x14ac:dyDescent="0.2">
      <c r="B47" s="240" t="s">
        <v>444</v>
      </c>
      <c r="C47" s="527">
        <v>265</v>
      </c>
      <c r="D47" s="527">
        <v>270</v>
      </c>
      <c r="E47" s="90">
        <f t="shared" si="7"/>
        <v>-5</v>
      </c>
      <c r="F47" s="527">
        <v>270</v>
      </c>
      <c r="G47" s="90">
        <f t="shared" si="8"/>
        <v>-5</v>
      </c>
    </row>
    <row r="48" spans="2:7" ht="18.600000000000001" customHeight="1" x14ac:dyDescent="0.2">
      <c r="B48" s="318" t="s">
        <v>155</v>
      </c>
      <c r="C48" s="656">
        <v>1221</v>
      </c>
      <c r="D48" s="656">
        <v>1257</v>
      </c>
      <c r="E48" s="656">
        <f t="shared" si="7"/>
        <v>-36</v>
      </c>
      <c r="F48" s="656">
        <v>1259</v>
      </c>
      <c r="G48" s="656">
        <f t="shared" si="8"/>
        <v>-38</v>
      </c>
    </row>
    <row r="49" spans="1:12" ht="18.75" x14ac:dyDescent="0.2">
      <c r="B49" s="676"/>
      <c r="C49" s="147"/>
      <c r="D49" s="147"/>
      <c r="E49" s="147"/>
      <c r="F49" s="147"/>
      <c r="G49" s="147"/>
    </row>
    <row r="50" spans="1:12" s="35" customFormat="1" ht="36.950000000000003" customHeight="1" x14ac:dyDescent="0.2">
      <c r="A50" s="15"/>
      <c r="B50" s="1090" t="s">
        <v>460</v>
      </c>
      <c r="C50" s="1090"/>
      <c r="D50" s="1090"/>
      <c r="E50" s="1090"/>
      <c r="F50" s="1090"/>
      <c r="G50" s="1090"/>
      <c r="H50" s="843"/>
      <c r="I50" s="843"/>
      <c r="J50" s="843"/>
      <c r="K50" s="843"/>
      <c r="L50" s="843"/>
    </row>
    <row r="51" spans="1:12" s="15" customFormat="1" ht="12.75" x14ac:dyDescent="0.2"/>
  </sheetData>
  <mergeCells count="7">
    <mergeCell ref="B5:B6"/>
    <mergeCell ref="C5:C6"/>
    <mergeCell ref="F5:F6"/>
    <mergeCell ref="G5:G6"/>
    <mergeCell ref="B50:G50"/>
    <mergeCell ref="D5:D6"/>
    <mergeCell ref="E5:E6"/>
  </mergeCells>
  <phoneticPr fontId="94" type="noConversion"/>
  <pageMargins left="0.70866141732283472" right="0.70866141732283472" top="0.74803149606299213" bottom="0.74803149606299213" header="0.31496062992125984" footer="0.31496062992125984"/>
  <pageSetup paperSize="9" scale="52"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822A7-F962-465C-AC20-C9028CA49ADF}">
  <sheetPr codeName="Hoja34">
    <tabColor theme="8" tint="0.59999389629810485"/>
  </sheetPr>
  <dimension ref="A1:J27"/>
  <sheetViews>
    <sheetView showGridLines="0" zoomScale="60" zoomScaleNormal="60" workbookViewId="0">
      <selection activeCell="B45" sqref="B45"/>
    </sheetView>
  </sheetViews>
  <sheetFormatPr baseColWidth="10" defaultColWidth="11.42578125" defaultRowHeight="12.75" x14ac:dyDescent="0.2"/>
  <cols>
    <col min="1" max="1" width="2.5703125" style="15" customWidth="1"/>
    <col min="2" max="2" width="76.42578125" style="15" customWidth="1"/>
    <col min="3" max="10" width="17.5703125" style="15" customWidth="1"/>
    <col min="11" max="16384" width="11.42578125" style="15"/>
  </cols>
  <sheetData>
    <row r="1" spans="1:10" s="6" customFormat="1" ht="49.5" customHeight="1" x14ac:dyDescent="0.35">
      <c r="C1" s="129"/>
      <c r="D1" s="129"/>
      <c r="E1" s="129"/>
      <c r="F1" s="129"/>
      <c r="G1" s="129" t="s">
        <v>5</v>
      </c>
      <c r="H1" s="129"/>
      <c r="I1" s="129"/>
      <c r="J1" s="129"/>
    </row>
    <row r="2" spans="1:10" s="60" customFormat="1" ht="56.1" customHeight="1" x14ac:dyDescent="0.5">
      <c r="B2" s="363" t="s">
        <v>461</v>
      </c>
    </row>
    <row r="3" spans="1:10" s="32" customFormat="1" ht="14.45" customHeight="1" x14ac:dyDescent="0.25">
      <c r="A3" s="1"/>
      <c r="B3" s="771"/>
      <c r="C3" s="788"/>
      <c r="D3" s="788"/>
      <c r="E3" s="771"/>
      <c r="F3" s="771"/>
      <c r="G3" s="771"/>
      <c r="H3" s="771"/>
    </row>
    <row r="4" spans="1:10" ht="3" customHeight="1" x14ac:dyDescent="0.2">
      <c r="B4" s="191"/>
      <c r="C4" s="191"/>
      <c r="D4" s="191"/>
      <c r="E4" s="191"/>
      <c r="F4" s="191"/>
      <c r="G4" s="191"/>
      <c r="H4" s="191"/>
      <c r="I4" s="191"/>
      <c r="J4" s="191"/>
    </row>
    <row r="5" spans="1:10" ht="18" customHeight="1" x14ac:dyDescent="0.2">
      <c r="B5" s="1091" t="s">
        <v>25</v>
      </c>
      <c r="C5" s="1053" t="s">
        <v>423</v>
      </c>
      <c r="D5" s="1053" t="s">
        <v>424</v>
      </c>
      <c r="E5" s="1053" t="s">
        <v>472</v>
      </c>
      <c r="F5" s="1033" t="s">
        <v>209</v>
      </c>
      <c r="G5" s="1033" t="s">
        <v>210</v>
      </c>
      <c r="H5" s="1033" t="s">
        <v>211</v>
      </c>
      <c r="I5" s="1033" t="s">
        <v>212</v>
      </c>
      <c r="J5" s="1033" t="s">
        <v>213</v>
      </c>
    </row>
    <row r="6" spans="1:10" ht="18" customHeight="1" thickBot="1" x14ac:dyDescent="0.25">
      <c r="B6" s="1092"/>
      <c r="C6" s="1054"/>
      <c r="D6" s="1054"/>
      <c r="E6" s="1054"/>
      <c r="F6" s="1041"/>
      <c r="G6" s="1041"/>
      <c r="H6" s="1041"/>
      <c r="I6" s="1041"/>
      <c r="J6" s="1041"/>
    </row>
    <row r="7" spans="1:10" ht="18.600000000000001" customHeight="1" x14ac:dyDescent="0.3">
      <c r="B7" s="339" t="s">
        <v>110</v>
      </c>
      <c r="C7" s="434">
        <v>26.33591990935988</v>
      </c>
      <c r="D7" s="340">
        <v>9.4465086842500838</v>
      </c>
      <c r="E7" s="429">
        <f>+((C7-D7)/D7)*100</f>
        <v>178.78998251776414</v>
      </c>
      <c r="F7" s="434">
        <v>11.608336603834708</v>
      </c>
      <c r="G7" s="677">
        <v>14.727583305525176</v>
      </c>
      <c r="H7" s="677">
        <v>20.254565369196033</v>
      </c>
      <c r="I7" s="677">
        <v>14.841572397446011</v>
      </c>
      <c r="J7" s="677">
        <v>5.514244937227776</v>
      </c>
    </row>
    <row r="8" spans="1:10" ht="18.600000000000001" customHeight="1" x14ac:dyDescent="0.3">
      <c r="B8" s="39" t="s">
        <v>159</v>
      </c>
      <c r="C8" s="909">
        <v>88.491838599999994</v>
      </c>
      <c r="D8" s="390">
        <v>133.11925489999999</v>
      </c>
      <c r="E8" s="912">
        <f t="shared" ref="E8:E26" si="0">+((C8-D8)/D8)*100</f>
        <v>-33.524388589407586</v>
      </c>
      <c r="F8" s="436">
        <v>88.491838599999994</v>
      </c>
      <c r="G8" s="678">
        <v>0</v>
      </c>
      <c r="H8" s="678">
        <v>0</v>
      </c>
      <c r="I8" s="678">
        <v>0</v>
      </c>
      <c r="J8" s="679">
        <v>72.561430999999999</v>
      </c>
    </row>
    <row r="9" spans="1:10" ht="18.600000000000001" customHeight="1" x14ac:dyDescent="0.3">
      <c r="B9" s="39" t="s">
        <v>160</v>
      </c>
      <c r="C9" s="435">
        <v>5.4203111750071731</v>
      </c>
      <c r="D9" s="49">
        <v>-7.9977654023815763</v>
      </c>
      <c r="E9" s="427">
        <f t="shared" si="0"/>
        <v>-167.77282031044712</v>
      </c>
      <c r="F9" s="435">
        <v>4.3664420765134109</v>
      </c>
      <c r="G9" s="483">
        <v>1.0538690984937622</v>
      </c>
      <c r="H9" s="483">
        <v>3.9343087010804005</v>
      </c>
      <c r="I9" s="483">
        <v>2.8578437830935592</v>
      </c>
      <c r="J9" s="483">
        <v>4.0854806327163686</v>
      </c>
    </row>
    <row r="10" spans="1:10" ht="18.600000000000001" customHeight="1" x14ac:dyDescent="0.3">
      <c r="B10" s="39" t="s">
        <v>161</v>
      </c>
      <c r="C10" s="439">
        <v>0</v>
      </c>
      <c r="D10" s="150">
        <v>0</v>
      </c>
      <c r="E10" s="430" t="e">
        <f t="shared" si="0"/>
        <v>#DIV/0!</v>
      </c>
      <c r="F10" s="439">
        <v>0</v>
      </c>
      <c r="G10" s="678">
        <v>0</v>
      </c>
      <c r="H10" s="678">
        <v>0</v>
      </c>
      <c r="I10" s="678">
        <v>0</v>
      </c>
      <c r="J10" s="678">
        <v>0</v>
      </c>
    </row>
    <row r="11" spans="1:10" ht="18.600000000000001" customHeight="1" x14ac:dyDescent="0.3">
      <c r="B11" s="39" t="s">
        <v>162</v>
      </c>
      <c r="C11" s="439">
        <v>-0.30499999999999972</v>
      </c>
      <c r="D11" s="390">
        <v>-40.446999999999996</v>
      </c>
      <c r="E11" s="912">
        <f t="shared" si="0"/>
        <v>-99.245926768363532</v>
      </c>
      <c r="F11" s="436">
        <v>-0.87599999999999967</v>
      </c>
      <c r="G11" s="679">
        <v>0.57099999999999995</v>
      </c>
      <c r="H11" s="679">
        <v>-2.766</v>
      </c>
      <c r="I11" s="679">
        <v>0.94200000000000017</v>
      </c>
      <c r="J11" s="679">
        <v>-39.799999999999997</v>
      </c>
    </row>
    <row r="12" spans="1:10" ht="18.600000000000001" customHeight="1" x14ac:dyDescent="0.3">
      <c r="B12" s="39" t="s">
        <v>163</v>
      </c>
      <c r="C12" s="439">
        <v>0</v>
      </c>
      <c r="D12" s="150">
        <v>0</v>
      </c>
      <c r="E12" s="430" t="e">
        <f t="shared" si="0"/>
        <v>#DIV/0!</v>
      </c>
      <c r="F12" s="439">
        <v>0</v>
      </c>
      <c r="G12" s="678">
        <v>0</v>
      </c>
      <c r="H12" s="678">
        <v>0</v>
      </c>
      <c r="I12" s="678">
        <v>0</v>
      </c>
      <c r="J12" s="678">
        <v>0</v>
      </c>
    </row>
    <row r="13" spans="1:10" ht="18.600000000000001" customHeight="1" x14ac:dyDescent="0.3">
      <c r="B13" s="284" t="s">
        <v>164</v>
      </c>
      <c r="C13" s="910">
        <v>-3.7789999999999999</v>
      </c>
      <c r="D13" s="911">
        <v>-5.8</v>
      </c>
      <c r="E13" s="913">
        <f t="shared" si="0"/>
        <v>-34.844827586206897</v>
      </c>
      <c r="F13" s="440">
        <v>-3.7789999999999999</v>
      </c>
      <c r="G13" s="680">
        <v>0</v>
      </c>
      <c r="H13" s="680">
        <v>0</v>
      </c>
      <c r="I13" s="680">
        <v>0</v>
      </c>
      <c r="J13" s="681">
        <v>-5.8</v>
      </c>
    </row>
    <row r="14" spans="1:10" ht="18.600000000000001" customHeight="1" x14ac:dyDescent="0.3">
      <c r="B14" s="315" t="s">
        <v>112</v>
      </c>
      <c r="C14" s="438">
        <v>116.16406968436705</v>
      </c>
      <c r="D14" s="342">
        <v>88.320998181868504</v>
      </c>
      <c r="E14" s="431">
        <f t="shared" si="0"/>
        <v>31.5248605378811</v>
      </c>
      <c r="F14" s="438">
        <v>99.811617280348116</v>
      </c>
      <c r="G14" s="682">
        <v>16.352452404018941</v>
      </c>
      <c r="H14" s="682">
        <v>21.422874070276436</v>
      </c>
      <c r="I14" s="682">
        <v>18.641416180539572</v>
      </c>
      <c r="J14" s="682">
        <v>36.561156569944146</v>
      </c>
    </row>
    <row r="15" spans="1:10" ht="18.600000000000001" customHeight="1" x14ac:dyDescent="0.3">
      <c r="B15" s="39" t="s">
        <v>113</v>
      </c>
      <c r="C15" s="377">
        <v>-32.700000000000003</v>
      </c>
      <c r="D15" s="43">
        <v>-31.2</v>
      </c>
      <c r="E15" s="107">
        <f t="shared" si="0"/>
        <v>4.807692307692319</v>
      </c>
      <c r="F15" s="377">
        <v>-16.2</v>
      </c>
      <c r="G15" s="567">
        <v>-16.5</v>
      </c>
      <c r="H15" s="567">
        <v>-15.400000000000002</v>
      </c>
      <c r="I15" s="567">
        <v>-15.899999999999999</v>
      </c>
      <c r="J15" s="567">
        <v>-15.799999999999999</v>
      </c>
    </row>
    <row r="16" spans="1:10" ht="18.600000000000001" customHeight="1" x14ac:dyDescent="0.3">
      <c r="B16" s="284" t="s">
        <v>165</v>
      </c>
      <c r="C16" s="440">
        <v>0</v>
      </c>
      <c r="D16" s="341">
        <v>0</v>
      </c>
      <c r="E16" s="432" t="e">
        <f t="shared" si="0"/>
        <v>#DIV/0!</v>
      </c>
      <c r="F16" s="440">
        <v>0</v>
      </c>
      <c r="G16" s="680">
        <v>0</v>
      </c>
      <c r="H16" s="680">
        <v>0</v>
      </c>
      <c r="I16" s="680">
        <v>0</v>
      </c>
      <c r="J16" s="680">
        <v>0</v>
      </c>
    </row>
    <row r="17" spans="2:10" ht="18.600000000000001" customHeight="1" x14ac:dyDescent="0.3">
      <c r="B17" s="315" t="s">
        <v>114</v>
      </c>
      <c r="C17" s="438">
        <v>83.464069684367061</v>
      </c>
      <c r="D17" s="342">
        <v>57.120998181868508</v>
      </c>
      <c r="E17" s="915">
        <f t="shared" si="0"/>
        <v>46.118016738125625</v>
      </c>
      <c r="F17" s="438">
        <v>83.611617280348128</v>
      </c>
      <c r="G17" s="682">
        <v>-0.14754759598106126</v>
      </c>
      <c r="H17" s="682">
        <v>6.0228740702764298</v>
      </c>
      <c r="I17" s="682">
        <v>2.7414161805395736</v>
      </c>
      <c r="J17" s="682">
        <v>20.761156569944141</v>
      </c>
    </row>
    <row r="18" spans="2:10" ht="18.600000000000001" customHeight="1" x14ac:dyDescent="0.3">
      <c r="B18" s="315" t="s">
        <v>115</v>
      </c>
      <c r="C18" s="438">
        <v>83.464069684367061</v>
      </c>
      <c r="D18" s="342">
        <v>57.120998181868508</v>
      </c>
      <c r="E18" s="915">
        <f t="shared" si="0"/>
        <v>46.118016738125625</v>
      </c>
      <c r="F18" s="438">
        <v>83.611617280348128</v>
      </c>
      <c r="G18" s="682">
        <v>-0.14754759598106126</v>
      </c>
      <c r="H18" s="682">
        <v>6.0228740702764298</v>
      </c>
      <c r="I18" s="682">
        <v>2.7414161805395736</v>
      </c>
      <c r="J18" s="682">
        <v>20.761156569944141</v>
      </c>
    </row>
    <row r="19" spans="2:10" ht="18.600000000000001" customHeight="1" x14ac:dyDescent="0.3">
      <c r="B19" s="39" t="s">
        <v>166</v>
      </c>
      <c r="C19" s="439">
        <v>0</v>
      </c>
      <c r="D19" s="150">
        <v>0</v>
      </c>
      <c r="E19" s="430" t="e">
        <f t="shared" si="0"/>
        <v>#DIV/0!</v>
      </c>
      <c r="F19" s="439">
        <v>0</v>
      </c>
      <c r="G19" s="678">
        <v>0</v>
      </c>
      <c r="H19" s="678">
        <v>0</v>
      </c>
      <c r="I19" s="678">
        <v>0</v>
      </c>
      <c r="J19" s="678">
        <v>0</v>
      </c>
    </row>
    <row r="20" spans="2:10" ht="18.600000000000001" customHeight="1" x14ac:dyDescent="0.3">
      <c r="B20" s="39" t="s">
        <v>167</v>
      </c>
      <c r="C20" s="439">
        <v>0</v>
      </c>
      <c r="D20" s="150">
        <v>0</v>
      </c>
      <c r="E20" s="430" t="e">
        <f t="shared" si="0"/>
        <v>#DIV/0!</v>
      </c>
      <c r="F20" s="439">
        <v>0</v>
      </c>
      <c r="G20" s="678">
        <v>0</v>
      </c>
      <c r="H20" s="678">
        <v>0</v>
      </c>
      <c r="I20" s="678">
        <v>0</v>
      </c>
      <c r="J20" s="678">
        <v>0</v>
      </c>
    </row>
    <row r="21" spans="2:10" ht="18.600000000000001" customHeight="1" x14ac:dyDescent="0.3">
      <c r="B21" s="284" t="s">
        <v>168</v>
      </c>
      <c r="C21" s="910">
        <v>-0.82099999999999995</v>
      </c>
      <c r="D21" s="1028">
        <v>-29.8</v>
      </c>
      <c r="E21" s="913">
        <f t="shared" si="0"/>
        <v>-97.244966442953015</v>
      </c>
      <c r="F21" s="437">
        <v>-0.82099999999999995</v>
      </c>
      <c r="G21" s="680">
        <v>0</v>
      </c>
      <c r="H21" s="681">
        <v>-10</v>
      </c>
      <c r="I21" s="681">
        <v>-8.3000000000000007</v>
      </c>
      <c r="J21" s="681">
        <v>-29.8</v>
      </c>
    </row>
    <row r="22" spans="2:10" ht="18.600000000000001" customHeight="1" x14ac:dyDescent="0.3">
      <c r="B22" s="315" t="s">
        <v>169</v>
      </c>
      <c r="C22" s="438">
        <v>82.643069684367063</v>
      </c>
      <c r="D22" s="342">
        <v>27.320998181868504</v>
      </c>
      <c r="E22" s="789">
        <f t="shared" si="0"/>
        <v>202.48920311854812</v>
      </c>
      <c r="F22" s="438">
        <v>82.79061728034813</v>
      </c>
      <c r="G22" s="682">
        <v>-0.14754759598106126</v>
      </c>
      <c r="H22" s="682">
        <v>-3.9771259297235702</v>
      </c>
      <c r="I22" s="682">
        <v>-5.5585838194604271</v>
      </c>
      <c r="J22" s="682">
        <v>-9.0388434300558593</v>
      </c>
    </row>
    <row r="23" spans="2:10" ht="18.600000000000001" customHeight="1" x14ac:dyDescent="0.3">
      <c r="B23" s="39" t="s">
        <v>170</v>
      </c>
      <c r="C23" s="436">
        <v>0.24107099833071644</v>
      </c>
      <c r="D23" s="390">
        <v>16.906724956088055</v>
      </c>
      <c r="E23" s="912">
        <f t="shared" si="0"/>
        <v>-98.574111787132921</v>
      </c>
      <c r="F23" s="436">
        <v>0.36752130829142304</v>
      </c>
      <c r="G23" s="679">
        <v>-0.12645030996070616</v>
      </c>
      <c r="H23" s="679">
        <v>-1.7371441338730991</v>
      </c>
      <c r="I23" s="679">
        <v>-0.51958784157762317</v>
      </c>
      <c r="J23" s="679">
        <v>14.964679251818309</v>
      </c>
    </row>
    <row r="24" spans="2:10" ht="18.600000000000001" customHeight="1" x14ac:dyDescent="0.3">
      <c r="B24" s="174" t="s">
        <v>171</v>
      </c>
      <c r="C24" s="369">
        <v>82.884140682697776</v>
      </c>
      <c r="D24" s="369">
        <v>44.227723137956559</v>
      </c>
      <c r="E24" s="914">
        <f t="shared" si="0"/>
        <v>87.403137222693687</v>
      </c>
      <c r="F24" s="369">
        <v>83.158138588639559</v>
      </c>
      <c r="G24" s="369">
        <v>-0.27399790594176743</v>
      </c>
      <c r="H24" s="369">
        <v>-5.7142700635966692</v>
      </c>
      <c r="I24" s="369">
        <v>-6.0781716610380503</v>
      </c>
      <c r="J24" s="369">
        <v>5.9258358217624494</v>
      </c>
    </row>
    <row r="25" spans="2:10" ht="18.600000000000001" customHeight="1" x14ac:dyDescent="0.3">
      <c r="B25" s="39" t="s">
        <v>172</v>
      </c>
      <c r="C25" s="439">
        <v>0</v>
      </c>
      <c r="D25" s="150">
        <v>0</v>
      </c>
      <c r="E25" s="430" t="e">
        <f t="shared" si="0"/>
        <v>#DIV/0!</v>
      </c>
      <c r="F25" s="439">
        <v>0</v>
      </c>
      <c r="G25" s="678">
        <v>0</v>
      </c>
      <c r="H25" s="678">
        <v>0</v>
      </c>
      <c r="I25" s="678">
        <v>0</v>
      </c>
      <c r="J25" s="678">
        <v>0</v>
      </c>
    </row>
    <row r="26" spans="2:10" ht="18.600000000000001" customHeight="1" x14ac:dyDescent="0.3">
      <c r="B26" s="174" t="s">
        <v>116</v>
      </c>
      <c r="C26" s="369">
        <v>82.884140682697776</v>
      </c>
      <c r="D26" s="369">
        <v>44.227723137956559</v>
      </c>
      <c r="E26" s="914">
        <f t="shared" si="0"/>
        <v>87.403137222693687</v>
      </c>
      <c r="F26" s="369">
        <v>83.158138588639545</v>
      </c>
      <c r="G26" s="369">
        <v>-0.27399790594176565</v>
      </c>
      <c r="H26" s="369">
        <v>-5.7142700635966683</v>
      </c>
      <c r="I26" s="369">
        <v>-6.0781716610380503</v>
      </c>
      <c r="J26" s="369">
        <v>5.9258358217624494</v>
      </c>
    </row>
    <row r="27" spans="2:10" ht="41.45" customHeight="1" x14ac:dyDescent="0.2"/>
  </sheetData>
  <mergeCells count="9">
    <mergeCell ref="I5:I6"/>
    <mergeCell ref="J5:J6"/>
    <mergeCell ref="B5:B6"/>
    <mergeCell ref="C5:C6"/>
    <mergeCell ref="D5:D6"/>
    <mergeCell ref="E5:E6"/>
    <mergeCell ref="F5:F6"/>
    <mergeCell ref="G5:G6"/>
    <mergeCell ref="H5:H6"/>
  </mergeCells>
  <pageMargins left="0.7" right="0.7" top="0.75" bottom="0.75" header="0.3" footer="0.3"/>
  <pageSetup paperSize="9" scale="49" orientation="portrait" r:id="rId1"/>
  <ignoredErrors>
    <ignoredError sqref="E10:E24 E27:F27 E25:E26" evalError="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C6510-7DBC-4D92-A800-D5A0D7CFDC6D}">
  <sheetPr codeName="Hoja35">
    <tabColor theme="8" tint="0.59999389629810485"/>
  </sheetPr>
  <dimension ref="A1:J16"/>
  <sheetViews>
    <sheetView showGridLines="0" zoomScale="60" zoomScaleNormal="60" workbookViewId="0">
      <selection activeCell="B1" sqref="B1"/>
    </sheetView>
  </sheetViews>
  <sheetFormatPr baseColWidth="10" defaultColWidth="11.42578125" defaultRowHeight="12.75" x14ac:dyDescent="0.2"/>
  <cols>
    <col min="1" max="1" width="2.5703125" style="15" customWidth="1"/>
    <col min="2" max="2" width="115.5703125" style="15" customWidth="1"/>
    <col min="3" max="7" width="17.5703125" style="15" customWidth="1"/>
    <col min="8" max="8" width="11.42578125" style="15" customWidth="1"/>
    <col min="9" max="16384" width="11.42578125" style="15"/>
  </cols>
  <sheetData>
    <row r="1" spans="1:10" s="6" customFormat="1" ht="49.5" customHeight="1" x14ac:dyDescent="0.35">
      <c r="C1" s="129"/>
      <c r="D1" s="129"/>
      <c r="E1" s="129"/>
      <c r="F1" s="129"/>
      <c r="G1" s="129"/>
      <c r="H1" s="129"/>
      <c r="I1" s="129"/>
      <c r="J1" s="129"/>
    </row>
    <row r="2" spans="1:10" s="60" customFormat="1" ht="56.1" customHeight="1" x14ac:dyDescent="0.5">
      <c r="B2" s="363" t="s">
        <v>462</v>
      </c>
    </row>
    <row r="3" spans="1:10" ht="14.45" customHeight="1" x14ac:dyDescent="0.25">
      <c r="A3" s="1"/>
      <c r="B3" s="7"/>
      <c r="C3" s="8"/>
      <c r="D3" s="8"/>
      <c r="E3" s="8"/>
      <c r="F3" s="8"/>
      <c r="G3" s="7"/>
      <c r="H3" s="7"/>
    </row>
    <row r="4" spans="1:10" ht="3" customHeight="1" x14ac:dyDescent="0.2">
      <c r="B4" s="231"/>
      <c r="C4" s="231"/>
      <c r="D4" s="231"/>
      <c r="E4" s="231"/>
      <c r="F4" s="231"/>
      <c r="G4" s="231"/>
    </row>
    <row r="5" spans="1:10" ht="18" customHeight="1" x14ac:dyDescent="0.3">
      <c r="B5" s="41"/>
      <c r="C5" s="1067" t="s">
        <v>355</v>
      </c>
      <c r="D5" s="1067" t="s">
        <v>353</v>
      </c>
      <c r="E5" s="1053" t="s">
        <v>472</v>
      </c>
      <c r="F5" s="1067" t="s">
        <v>354</v>
      </c>
      <c r="G5" s="1053" t="s">
        <v>472</v>
      </c>
    </row>
    <row r="6" spans="1:10" ht="18" customHeight="1" thickBot="1" x14ac:dyDescent="0.35">
      <c r="B6" s="250" t="s">
        <v>25</v>
      </c>
      <c r="C6" s="1086"/>
      <c r="D6" s="1086"/>
      <c r="E6" s="1054"/>
      <c r="F6" s="1086"/>
      <c r="G6" s="1054"/>
    </row>
    <row r="7" spans="1:10" ht="18.600000000000001" customHeight="1" x14ac:dyDescent="0.2">
      <c r="B7" s="176" t="s">
        <v>426</v>
      </c>
      <c r="C7" s="683"/>
      <c r="D7" s="683"/>
      <c r="E7" s="683"/>
      <c r="F7" s="683"/>
      <c r="G7" s="683"/>
    </row>
    <row r="8" spans="1:10" ht="18.600000000000001" customHeight="1" x14ac:dyDescent="0.3">
      <c r="B8" s="348" t="s">
        <v>427</v>
      </c>
      <c r="C8" s="349">
        <v>4203.3032856159616</v>
      </c>
      <c r="D8" s="349">
        <v>3751.18568684919</v>
      </c>
      <c r="E8" s="401">
        <f t="shared" ref="E8:E14" si="0">+((C8-D8)/D8)*100</f>
        <v>12.052658452813834</v>
      </c>
      <c r="F8" s="349">
        <v>6220.1972731216329</v>
      </c>
      <c r="G8" s="401">
        <f t="shared" ref="G8:G14" si="1">+((C8-F8)/F8)*100</f>
        <v>-32.424919965496272</v>
      </c>
    </row>
    <row r="9" spans="1:10" ht="18.600000000000001" customHeight="1" x14ac:dyDescent="0.3">
      <c r="B9" s="343" t="s">
        <v>463</v>
      </c>
      <c r="C9" s="47">
        <v>754.09346870992761</v>
      </c>
      <c r="D9" s="47">
        <v>1444.4104103225523</v>
      </c>
      <c r="E9" s="149">
        <f t="shared" si="0"/>
        <v>-47.792298967055316</v>
      </c>
      <c r="F9" s="47">
        <v>1566.6885313261548</v>
      </c>
      <c r="G9" s="149">
        <f t="shared" si="1"/>
        <v>-51.867046089141269</v>
      </c>
    </row>
    <row r="10" spans="1:10" ht="18.600000000000001" customHeight="1" x14ac:dyDescent="0.3">
      <c r="B10" s="300" t="s">
        <v>464</v>
      </c>
      <c r="C10" s="345">
        <v>3449.2098169060337</v>
      </c>
      <c r="D10" s="345">
        <v>2306.7752765266378</v>
      </c>
      <c r="E10" s="338">
        <f t="shared" si="0"/>
        <v>49.525177073147098</v>
      </c>
      <c r="F10" s="345">
        <v>4653.5087417954783</v>
      </c>
      <c r="G10" s="338">
        <f t="shared" si="1"/>
        <v>-25.879373859836914</v>
      </c>
    </row>
    <row r="11" spans="1:10" ht="18.600000000000001" customHeight="1" x14ac:dyDescent="0.3">
      <c r="B11" s="391" t="s">
        <v>293</v>
      </c>
      <c r="C11" s="349">
        <v>518.79957789432751</v>
      </c>
      <c r="D11" s="349">
        <v>1065.9653948961522</v>
      </c>
      <c r="E11" s="401">
        <f t="shared" si="0"/>
        <v>-51.330542212876459</v>
      </c>
      <c r="F11" s="349">
        <v>1156.7644862162547</v>
      </c>
      <c r="G11" s="401">
        <f t="shared" si="1"/>
        <v>-55.150803462915178</v>
      </c>
    </row>
    <row r="12" spans="1:10" ht="18.600000000000001" customHeight="1" x14ac:dyDescent="0.3">
      <c r="B12" s="346" t="s">
        <v>465</v>
      </c>
      <c r="C12" s="345">
        <v>518.79957789432751</v>
      </c>
      <c r="D12" s="345">
        <v>1065.9653948961522</v>
      </c>
      <c r="E12" s="338">
        <f t="shared" si="0"/>
        <v>-51.330542212876459</v>
      </c>
      <c r="F12" s="345">
        <v>1156.7644862162547</v>
      </c>
      <c r="G12" s="338">
        <f t="shared" si="1"/>
        <v>-55.150803462915178</v>
      </c>
    </row>
    <row r="13" spans="1:10" ht="18.600000000000001" customHeight="1" x14ac:dyDescent="0.3">
      <c r="B13" s="344" t="s">
        <v>428</v>
      </c>
      <c r="C13" s="684">
        <v>3684.5037077216339</v>
      </c>
      <c r="D13" s="684">
        <v>2685.2202919530378</v>
      </c>
      <c r="E13" s="433">
        <f t="shared" si="0"/>
        <v>37.214206177541904</v>
      </c>
      <c r="F13" s="684">
        <v>5063.4327869053786</v>
      </c>
      <c r="G13" s="433">
        <f t="shared" si="1"/>
        <v>-27.233087456987963</v>
      </c>
    </row>
    <row r="14" spans="1:10" ht="18.600000000000001" customHeight="1" x14ac:dyDescent="0.3">
      <c r="B14" s="300" t="s">
        <v>466</v>
      </c>
      <c r="C14" s="347">
        <v>235.29389081560004</v>
      </c>
      <c r="D14" s="347">
        <v>378.4450154264</v>
      </c>
      <c r="E14" s="338">
        <f t="shared" si="0"/>
        <v>-37.826135574677686</v>
      </c>
      <c r="F14" s="347">
        <v>409.92404510990002</v>
      </c>
      <c r="G14" s="338">
        <f t="shared" si="1"/>
        <v>-42.600612571405009</v>
      </c>
    </row>
    <row r="15" spans="1:10" ht="18.600000000000001" customHeight="1" x14ac:dyDescent="0.2">
      <c r="B15" s="389"/>
      <c r="C15" s="389"/>
      <c r="D15" s="389"/>
      <c r="E15" s="389"/>
      <c r="F15" s="389"/>
      <c r="G15" s="389"/>
    </row>
    <row r="16" spans="1:10" x14ac:dyDescent="0.2">
      <c r="B16" s="14"/>
    </row>
  </sheetData>
  <mergeCells count="5">
    <mergeCell ref="C5:C6"/>
    <mergeCell ref="F5:F6"/>
    <mergeCell ref="G5:G6"/>
    <mergeCell ref="E5:E6"/>
    <mergeCell ref="D5:D6"/>
  </mergeCells>
  <pageMargins left="0.7" right="0.7" top="0.75" bottom="0.75" header="0.3" footer="0.3"/>
  <pageSetup paperSize="9" scale="4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0B0B7-DCFE-4ADE-9102-775D8AD06DF8}">
  <sheetPr>
    <tabColor theme="1" tint="0.499984740745262"/>
  </sheetPr>
  <dimension ref="B1:J16"/>
  <sheetViews>
    <sheetView showGridLines="0" workbookViewId="0"/>
  </sheetViews>
  <sheetFormatPr baseColWidth="10" defaultColWidth="10.85546875" defaultRowHeight="12.75" x14ac:dyDescent="0.2"/>
  <cols>
    <col min="1" max="1" width="2.5703125" style="15" customWidth="1"/>
    <col min="2" max="2" width="70.5703125" style="15" customWidth="1"/>
    <col min="3" max="16384" width="10.85546875" style="15"/>
  </cols>
  <sheetData>
    <row r="1" spans="2:10" s="6" customFormat="1" ht="49.5" customHeight="1" x14ac:dyDescent="0.35">
      <c r="C1" s="129"/>
      <c r="D1" s="129"/>
      <c r="E1" s="129"/>
      <c r="F1" s="129"/>
      <c r="G1" s="129" t="s">
        <v>5</v>
      </c>
      <c r="H1" s="129"/>
      <c r="I1" s="129"/>
      <c r="J1" s="129"/>
    </row>
    <row r="2" spans="2:10" s="60" customFormat="1" ht="56.1" customHeight="1" x14ac:dyDescent="0.5">
      <c r="B2" s="996" t="s">
        <v>103</v>
      </c>
      <c r="C2" s="997"/>
      <c r="D2" s="997"/>
      <c r="E2" s="997"/>
      <c r="F2" s="997"/>
      <c r="G2" s="997"/>
      <c r="H2" s="997"/>
      <c r="I2" s="997"/>
      <c r="J2" s="997"/>
    </row>
    <row r="3" spans="2:10" s="1" customFormat="1" ht="3" customHeight="1" x14ac:dyDescent="0.3">
      <c r="B3" s="998"/>
      <c r="C3" s="998"/>
      <c r="D3" s="998"/>
      <c r="E3" s="998"/>
      <c r="F3" s="998"/>
      <c r="G3" s="998"/>
      <c r="H3" s="998"/>
      <c r="I3" s="998"/>
      <c r="J3" s="998"/>
    </row>
    <row r="4" spans="2:10" x14ac:dyDescent="0.2">
      <c r="B4" s="999"/>
    </row>
    <row r="5" spans="2:10" ht="38.450000000000003" customHeight="1" x14ac:dyDescent="0.2">
      <c r="B5" s="1093" t="s">
        <v>104</v>
      </c>
      <c r="C5" s="1093"/>
      <c r="D5" s="1093"/>
      <c r="E5" s="1093"/>
      <c r="F5" s="1093"/>
      <c r="G5" s="1093"/>
      <c r="H5" s="1093"/>
      <c r="I5" s="1093"/>
      <c r="J5" s="1093"/>
    </row>
    <row r="6" spans="2:10" ht="44.1" customHeight="1" x14ac:dyDescent="0.2">
      <c r="B6" s="1029" t="s">
        <v>105</v>
      </c>
      <c r="C6" s="1029"/>
      <c r="D6" s="1029"/>
      <c r="E6" s="1029"/>
      <c r="F6" s="1029"/>
      <c r="G6" s="1029"/>
      <c r="H6" s="1029"/>
      <c r="I6" s="1029"/>
      <c r="J6" s="1029"/>
    </row>
    <row r="7" spans="2:10" ht="29.45" customHeight="1" x14ac:dyDescent="0.2">
      <c r="B7" s="1029" t="s">
        <v>106</v>
      </c>
      <c r="C7" s="1029"/>
      <c r="D7" s="1029"/>
      <c r="E7" s="1029"/>
      <c r="F7" s="1029"/>
      <c r="G7" s="1029"/>
      <c r="H7" s="1029"/>
      <c r="I7" s="1029"/>
      <c r="J7" s="1029"/>
    </row>
    <row r="8" spans="2:10" ht="29.1" customHeight="1" x14ac:dyDescent="0.2">
      <c r="B8" s="1093" t="s">
        <v>107</v>
      </c>
      <c r="C8" s="1093"/>
      <c r="D8" s="1093"/>
      <c r="E8" s="1093"/>
      <c r="F8" s="1093"/>
      <c r="G8" s="1093"/>
      <c r="H8" s="1093"/>
      <c r="I8" s="1093"/>
      <c r="J8" s="1093"/>
    </row>
    <row r="9" spans="2:10" x14ac:dyDescent="0.2">
      <c r="B9" s="999"/>
    </row>
    <row r="10" spans="2:10" ht="12.95" customHeight="1" x14ac:dyDescent="0.2">
      <c r="B10" s="1093"/>
      <c r="C10" s="1093"/>
      <c r="D10" s="1093"/>
      <c r="E10" s="1093"/>
      <c r="F10" s="1093"/>
      <c r="G10" s="1093"/>
      <c r="H10" s="1093"/>
      <c r="I10" s="1093"/>
      <c r="J10" s="1093"/>
    </row>
    <row r="11" spans="2:10" x14ac:dyDescent="0.2">
      <c r="B11" s="999"/>
    </row>
    <row r="12" spans="2:10" x14ac:dyDescent="0.2">
      <c r="B12" s="999"/>
    </row>
    <row r="13" spans="2:10" x14ac:dyDescent="0.2">
      <c r="B13" s="999"/>
    </row>
    <row r="14" spans="2:10" x14ac:dyDescent="0.2">
      <c r="B14" s="999"/>
    </row>
    <row r="15" spans="2:10" x14ac:dyDescent="0.2">
      <c r="B15" s="999"/>
    </row>
    <row r="16" spans="2:10" x14ac:dyDescent="0.2">
      <c r="B16" s="999"/>
    </row>
  </sheetData>
  <mergeCells count="5">
    <mergeCell ref="B5:J5"/>
    <mergeCell ref="B6:J6"/>
    <mergeCell ref="B7:J7"/>
    <mergeCell ref="B8:J8"/>
    <mergeCell ref="B10:J1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8" tint="0.59999389629810485"/>
    <outlinePr summaryBelow="0"/>
    <pageSetUpPr fitToPage="1"/>
  </sheetPr>
  <dimension ref="A1:S47"/>
  <sheetViews>
    <sheetView showGridLines="0" zoomScale="60" zoomScaleNormal="60" workbookViewId="0">
      <selection activeCell="B1" sqref="B1"/>
    </sheetView>
  </sheetViews>
  <sheetFormatPr baseColWidth="10" defaultColWidth="11.28515625" defaultRowHeight="15" x14ac:dyDescent="0.25"/>
  <cols>
    <col min="1" max="1" width="2.5703125" style="15" customWidth="1"/>
    <col min="2" max="2" width="115.5703125" style="172" customWidth="1"/>
    <col min="3" max="5" width="17.5703125" style="1" customWidth="1"/>
    <col min="6" max="16384" width="11.28515625" style="1"/>
  </cols>
  <sheetData>
    <row r="1" spans="1:7" s="6" customFormat="1" ht="49.5" customHeight="1" x14ac:dyDescent="0.35">
      <c r="C1" s="129"/>
      <c r="D1" s="129"/>
      <c r="E1" s="129"/>
      <c r="F1" s="129"/>
      <c r="G1" s="129"/>
    </row>
    <row r="2" spans="1:7" s="60" customFormat="1" ht="56.1" customHeight="1" x14ac:dyDescent="0.5">
      <c r="B2" s="363" t="s">
        <v>158</v>
      </c>
    </row>
    <row r="3" spans="1:7" x14ac:dyDescent="0.25">
      <c r="A3" s="1"/>
      <c r="B3" s="364"/>
    </row>
    <row r="4" spans="1:7" ht="3" customHeight="1" x14ac:dyDescent="0.3">
      <c r="B4" s="365"/>
      <c r="C4" s="366"/>
      <c r="D4" s="366"/>
      <c r="E4" s="366"/>
    </row>
    <row r="5" spans="1:7" s="42" customFormat="1" ht="18" customHeight="1" x14ac:dyDescent="0.3">
      <c r="A5" s="15"/>
      <c r="B5" s="1020"/>
      <c r="C5" s="1033" t="s">
        <v>423</v>
      </c>
      <c r="D5" s="1033" t="s">
        <v>424</v>
      </c>
      <c r="E5" s="1033" t="s">
        <v>472</v>
      </c>
    </row>
    <row r="6" spans="1:7" s="42" customFormat="1" ht="18" customHeight="1" thickBot="1" x14ac:dyDescent="0.35">
      <c r="A6" s="15"/>
      <c r="B6" s="1021" t="s">
        <v>25</v>
      </c>
      <c r="C6" s="1041"/>
      <c r="D6" s="1041"/>
      <c r="E6" s="1041"/>
    </row>
    <row r="7" spans="1:7" s="42" customFormat="1" ht="18.75" x14ac:dyDescent="0.3">
      <c r="A7" s="15"/>
      <c r="B7" s="288" t="s">
        <v>110</v>
      </c>
      <c r="C7" s="895">
        <v>5572.4773367085108</v>
      </c>
      <c r="D7" s="367">
        <v>4624.1849502539599</v>
      </c>
      <c r="E7" s="289">
        <f>+((C7-D7)/D7)*100</f>
        <v>20.507233094179568</v>
      </c>
    </row>
    <row r="8" spans="1:7" s="42" customFormat="1" ht="18.600000000000001" customHeight="1" x14ac:dyDescent="0.3">
      <c r="A8" s="15"/>
      <c r="B8" s="171" t="s">
        <v>159</v>
      </c>
      <c r="C8" s="377">
        <v>98.350413450000104</v>
      </c>
      <c r="D8" s="43">
        <v>144.79670781999999</v>
      </c>
      <c r="E8" s="107">
        <f t="shared" ref="E8:E26" si="0">+((C8-D8)/D8)*100</f>
        <v>-32.076899447008358</v>
      </c>
    </row>
    <row r="9" spans="1:7" s="42" customFormat="1" ht="18.600000000000001" customHeight="1" x14ac:dyDescent="0.3">
      <c r="A9" s="15"/>
      <c r="B9" s="171" t="s">
        <v>160</v>
      </c>
      <c r="C9" s="377">
        <v>121.151210121106</v>
      </c>
      <c r="D9" s="43">
        <v>145.05148339191902</v>
      </c>
      <c r="E9" s="107">
        <f t="shared" si="0"/>
        <v>-16.477096760352421</v>
      </c>
    </row>
    <row r="10" spans="1:7" s="42" customFormat="1" ht="18.600000000000001" customHeight="1" x14ac:dyDescent="0.3">
      <c r="A10" s="15"/>
      <c r="B10" s="171" t="s">
        <v>161</v>
      </c>
      <c r="C10" s="377">
        <v>1854.9125289899998</v>
      </c>
      <c r="D10" s="43">
        <v>1846.0875307103902</v>
      </c>
      <c r="E10" s="107">
        <f t="shared" si="0"/>
        <v>0.47803791168091098</v>
      </c>
      <c r="F10" s="107"/>
    </row>
    <row r="11" spans="1:7" s="42" customFormat="1" ht="18.600000000000001" customHeight="1" x14ac:dyDescent="0.3">
      <c r="A11" s="15"/>
      <c r="B11" s="171" t="s">
        <v>162</v>
      </c>
      <c r="C11" s="377">
        <v>136.96470472447601</v>
      </c>
      <c r="D11" s="43">
        <v>142.89582615678898</v>
      </c>
      <c r="E11" s="107">
        <f t="shared" si="0"/>
        <v>-4.1506610737567646</v>
      </c>
      <c r="F11" s="107"/>
    </row>
    <row r="12" spans="1:7" s="42" customFormat="1" ht="18.600000000000001" customHeight="1" x14ac:dyDescent="0.3">
      <c r="A12" s="15"/>
      <c r="B12" s="171" t="s">
        <v>163</v>
      </c>
      <c r="C12" s="377">
        <v>594.12465067999995</v>
      </c>
      <c r="D12" s="43">
        <v>500.58295020000008</v>
      </c>
      <c r="E12" s="44">
        <f t="shared" si="0"/>
        <v>18.686553435874462</v>
      </c>
    </row>
    <row r="13" spans="1:7" s="42" customFormat="1" ht="18.600000000000001" customHeight="1" x14ac:dyDescent="0.3">
      <c r="A13" s="15"/>
      <c r="B13" s="290" t="s">
        <v>164</v>
      </c>
      <c r="C13" s="896">
        <v>-676.94841624035598</v>
      </c>
      <c r="D13" s="291">
        <v>-730.12148934663708</v>
      </c>
      <c r="E13" s="107">
        <f t="shared" si="0"/>
        <v>-7.2827705912154457</v>
      </c>
    </row>
    <row r="14" spans="1:7" s="42" customFormat="1" ht="18.75" x14ac:dyDescent="0.3">
      <c r="A14" s="15"/>
      <c r="B14" s="292" t="s">
        <v>112</v>
      </c>
      <c r="C14" s="897">
        <v>7701.0324284337403</v>
      </c>
      <c r="D14" s="368">
        <v>6673.4779591864208</v>
      </c>
      <c r="E14" s="293">
        <f t="shared" si="0"/>
        <v>15.397585419950815</v>
      </c>
    </row>
    <row r="15" spans="1:7" s="42" customFormat="1" ht="18.600000000000001" customHeight="1" x14ac:dyDescent="0.3">
      <c r="A15" s="15"/>
      <c r="B15" s="171" t="s">
        <v>113</v>
      </c>
      <c r="C15" s="377">
        <v>-3028.39758035247</v>
      </c>
      <c r="D15" s="43">
        <v>-2894.1124060427701</v>
      </c>
      <c r="E15" s="44">
        <f t="shared" si="0"/>
        <v>4.6399432872516897</v>
      </c>
    </row>
    <row r="16" spans="1:7" s="42" customFormat="1" ht="18.75" x14ac:dyDescent="0.3">
      <c r="A16" s="15"/>
      <c r="B16" s="290" t="s">
        <v>165</v>
      </c>
      <c r="C16" s="440">
        <v>0</v>
      </c>
      <c r="D16" s="291">
        <v>-5.32</v>
      </c>
      <c r="E16" s="432">
        <f t="shared" si="0"/>
        <v>-100</v>
      </c>
    </row>
    <row r="17" spans="1:13" s="42" customFormat="1" ht="18.75" x14ac:dyDescent="0.3">
      <c r="A17" s="15"/>
      <c r="B17" s="292" t="s">
        <v>114</v>
      </c>
      <c r="C17" s="897">
        <v>4672.6348480812703</v>
      </c>
      <c r="D17" s="368">
        <v>3774.0455531436501</v>
      </c>
      <c r="E17" s="293">
        <f t="shared" si="0"/>
        <v>23.809709826875995</v>
      </c>
    </row>
    <row r="18" spans="1:13" s="42" customFormat="1" ht="18.75" x14ac:dyDescent="0.3">
      <c r="A18" s="15"/>
      <c r="B18" s="292" t="s">
        <v>115</v>
      </c>
      <c r="C18" s="897">
        <v>4672.6348480812703</v>
      </c>
      <c r="D18" s="368">
        <v>3779.3655531436502</v>
      </c>
      <c r="E18" s="293">
        <f t="shared" si="0"/>
        <v>23.635429872471715</v>
      </c>
    </row>
    <row r="19" spans="1:13" s="42" customFormat="1" ht="18.75" x14ac:dyDescent="0.3">
      <c r="A19" s="15"/>
      <c r="B19" s="171" t="s">
        <v>166</v>
      </c>
      <c r="C19" s="377">
        <v>-486.56445073000003</v>
      </c>
      <c r="D19" s="43">
        <v>-455.80240660999993</v>
      </c>
      <c r="E19" s="44">
        <f t="shared" si="0"/>
        <v>6.7489867701205783</v>
      </c>
    </row>
    <row r="20" spans="1:13" s="42" customFormat="1" ht="18.75" x14ac:dyDescent="0.3">
      <c r="A20" s="15"/>
      <c r="B20" s="171" t="s">
        <v>167</v>
      </c>
      <c r="C20" s="377">
        <v>-194.21754915999992</v>
      </c>
      <c r="D20" s="43">
        <v>-100.26066439000006</v>
      </c>
      <c r="E20" s="949">
        <f t="shared" si="0"/>
        <v>93.712609368436489</v>
      </c>
    </row>
    <row r="21" spans="1:13" s="42" customFormat="1" ht="18.75" x14ac:dyDescent="0.3">
      <c r="A21" s="15"/>
      <c r="B21" s="290" t="s">
        <v>168</v>
      </c>
      <c r="C21" s="896">
        <v>-52.500443662478602</v>
      </c>
      <c r="D21" s="291">
        <v>-64.041921900000006</v>
      </c>
      <c r="E21" s="107">
        <f t="shared" si="0"/>
        <v>-18.021754961606486</v>
      </c>
    </row>
    <row r="22" spans="1:13" s="42" customFormat="1" ht="18.75" x14ac:dyDescent="0.3">
      <c r="A22" s="15"/>
      <c r="B22" s="292" t="s">
        <v>169</v>
      </c>
      <c r="C22" s="897">
        <v>3939.35240452879</v>
      </c>
      <c r="D22" s="368">
        <v>3153.94056024365</v>
      </c>
      <c r="E22" s="293">
        <f t="shared" si="0"/>
        <v>24.902556953212361</v>
      </c>
    </row>
    <row r="23" spans="1:13" s="42" customFormat="1" ht="18.75" x14ac:dyDescent="0.3">
      <c r="A23" s="15"/>
      <c r="B23" s="171" t="s">
        <v>170</v>
      </c>
      <c r="C23" s="377">
        <v>-1262.40900225467</v>
      </c>
      <c r="D23" s="43">
        <v>-1017.5066440894602</v>
      </c>
      <c r="E23" s="45">
        <f t="shared" si="0"/>
        <v>24.068870664168134</v>
      </c>
    </row>
    <row r="24" spans="1:13" s="42" customFormat="1" ht="18.600000000000001" customHeight="1" x14ac:dyDescent="0.3">
      <c r="A24" s="15"/>
      <c r="B24" s="174" t="s">
        <v>171</v>
      </c>
      <c r="C24" s="369">
        <v>2676.9434022741202</v>
      </c>
      <c r="D24" s="369">
        <v>2136.4339161541902</v>
      </c>
      <c r="E24" s="175">
        <f t="shared" si="0"/>
        <v>25.299611751759908</v>
      </c>
    </row>
    <row r="25" spans="1:13" s="42" customFormat="1" ht="18.75" x14ac:dyDescent="0.3">
      <c r="A25" s="15"/>
      <c r="B25" s="171" t="s">
        <v>172</v>
      </c>
      <c r="C25" s="377">
        <v>1.5502046757696917</v>
      </c>
      <c r="D25" s="43">
        <v>-0.1847223144795862</v>
      </c>
      <c r="E25" s="46">
        <f t="shared" si="0"/>
        <v>-939.20812714860494</v>
      </c>
    </row>
    <row r="26" spans="1:13" s="42" customFormat="1" ht="18.600000000000001" customHeight="1" x14ac:dyDescent="0.3">
      <c r="A26" s="15"/>
      <c r="B26" s="174" t="s">
        <v>116</v>
      </c>
      <c r="C26" s="369">
        <v>2675.3931975983505</v>
      </c>
      <c r="D26" s="369">
        <v>2136.6186384686698</v>
      </c>
      <c r="E26" s="175">
        <f t="shared" si="0"/>
        <v>25.216224806305366</v>
      </c>
    </row>
    <row r="27" spans="1:13" x14ac:dyDescent="0.25">
      <c r="B27" s="1"/>
      <c r="L27" s="444"/>
      <c r="M27" s="444"/>
    </row>
    <row r="28" spans="1:13" ht="27.6" customHeight="1" x14ac:dyDescent="0.25">
      <c r="B28" s="413"/>
      <c r="C28" s="413"/>
      <c r="D28" s="413"/>
      <c r="E28" s="413"/>
      <c r="F28" s="413"/>
      <c r="G28" s="413"/>
      <c r="H28" s="413"/>
      <c r="I28" s="413"/>
      <c r="J28" s="413"/>
      <c r="L28" s="444"/>
      <c r="M28" s="444"/>
    </row>
    <row r="29" spans="1:13" s="60" customFormat="1" ht="31.5" x14ac:dyDescent="0.5">
      <c r="B29" s="363" t="s">
        <v>173</v>
      </c>
      <c r="H29" s="413"/>
    </row>
    <row r="30" spans="1:13" x14ac:dyDescent="0.25">
      <c r="A30" s="1"/>
      <c r="B30" s="372"/>
    </row>
    <row r="31" spans="1:13" ht="3" customHeight="1" x14ac:dyDescent="0.3">
      <c r="B31" s="366"/>
      <c r="C31" s="366"/>
      <c r="D31" s="366"/>
      <c r="E31" s="366"/>
    </row>
    <row r="32" spans="1:13" s="42" customFormat="1" ht="18" customHeight="1" x14ac:dyDescent="0.3">
      <c r="A32" s="15"/>
      <c r="B32" s="1022"/>
      <c r="C32" s="1033" t="s">
        <v>423</v>
      </c>
      <c r="D32" s="1033" t="s">
        <v>424</v>
      </c>
      <c r="E32" s="1033" t="s">
        <v>472</v>
      </c>
    </row>
    <row r="33" spans="1:19" s="13" customFormat="1" ht="18" customHeight="1" thickBot="1" x14ac:dyDescent="0.35">
      <c r="A33" s="15"/>
      <c r="B33" s="1021" t="s">
        <v>25</v>
      </c>
      <c r="C33" s="1041"/>
      <c r="D33" s="1041"/>
      <c r="E33" s="1041"/>
      <c r="F33" s="19"/>
      <c r="G33" s="19"/>
      <c r="H33" s="12"/>
      <c r="I33" s="12"/>
      <c r="J33" s="12"/>
      <c r="K33" s="12"/>
      <c r="L33" s="12"/>
      <c r="M33" s="12"/>
      <c r="N33" s="12"/>
      <c r="O33" s="12"/>
      <c r="P33" s="12"/>
      <c r="Q33" s="12"/>
      <c r="R33" s="12"/>
      <c r="S33" s="12"/>
    </row>
    <row r="34" spans="1:19" s="13" customFormat="1" ht="18.600000000000001" customHeight="1" x14ac:dyDescent="0.3">
      <c r="A34" s="15"/>
      <c r="B34" s="406" t="s">
        <v>110</v>
      </c>
      <c r="C34" s="898">
        <v>5572.4773367085108</v>
      </c>
      <c r="D34" s="407">
        <v>4624.1849502539599</v>
      </c>
      <c r="E34" s="408">
        <f t="shared" ref="E34:E40" si="1">+((C34-D34)/D34)*100</f>
        <v>20.507233094179568</v>
      </c>
      <c r="F34" s="19"/>
      <c r="G34" s="19"/>
      <c r="H34" s="12"/>
      <c r="I34" s="12"/>
      <c r="J34" s="12"/>
      <c r="K34" s="12"/>
      <c r="L34" s="12"/>
      <c r="M34" s="12"/>
      <c r="N34" s="12"/>
      <c r="O34" s="12"/>
      <c r="P34" s="12"/>
      <c r="Q34" s="12"/>
      <c r="R34" s="12"/>
      <c r="S34" s="12"/>
    </row>
    <row r="35" spans="1:19" s="13" customFormat="1" ht="18.600000000000001" customHeight="1" x14ac:dyDescent="0.3">
      <c r="A35" s="15"/>
      <c r="B35" s="989" t="s">
        <v>174</v>
      </c>
      <c r="C35" s="899">
        <f>+SUM(C36:C38)</f>
        <v>2449.0371796700051</v>
      </c>
      <c r="D35" s="519">
        <f>+SUM(D36:D38)</f>
        <v>2346.6704809103894</v>
      </c>
      <c r="E35" s="409">
        <f t="shared" si="1"/>
        <v>4.3622101864042966</v>
      </c>
      <c r="F35" s="19"/>
      <c r="G35" s="19"/>
      <c r="H35" s="12"/>
      <c r="I35" s="12"/>
      <c r="J35" s="12"/>
      <c r="K35" s="12"/>
      <c r="L35" s="12"/>
      <c r="M35" s="12"/>
      <c r="N35" s="12"/>
      <c r="O35" s="12"/>
      <c r="P35" s="12"/>
      <c r="Q35" s="12"/>
      <c r="R35" s="12"/>
      <c r="S35" s="12"/>
    </row>
    <row r="36" spans="1:19" s="13" customFormat="1" ht="18.600000000000001" customHeight="1" x14ac:dyDescent="0.3">
      <c r="A36" s="15"/>
      <c r="B36" s="257" t="s">
        <v>175</v>
      </c>
      <c r="C36" s="900">
        <v>851.27774829145085</v>
      </c>
      <c r="D36" s="47">
        <v>755.06926367964275</v>
      </c>
      <c r="E36" s="53">
        <f t="shared" si="1"/>
        <v>12.741676722869094</v>
      </c>
      <c r="F36" s="19"/>
      <c r="G36" s="19"/>
      <c r="H36" s="12"/>
      <c r="I36" s="12"/>
      <c r="J36" s="12"/>
      <c r="K36" s="12"/>
      <c r="L36" s="12"/>
      <c r="M36" s="12"/>
      <c r="N36" s="12"/>
      <c r="O36" s="12"/>
      <c r="P36" s="12"/>
      <c r="Q36" s="12"/>
      <c r="R36" s="12"/>
      <c r="S36" s="12"/>
    </row>
    <row r="37" spans="1:19" s="13" customFormat="1" ht="18.600000000000001" customHeight="1" x14ac:dyDescent="0.3">
      <c r="A37" s="15"/>
      <c r="B37" s="257" t="s">
        <v>176</v>
      </c>
      <c r="C37" s="900">
        <v>578.84056349000002</v>
      </c>
      <c r="D37" s="47">
        <v>520.50619110999992</v>
      </c>
      <c r="E37" s="53">
        <f t="shared" si="1"/>
        <v>11.207238910184673</v>
      </c>
      <c r="F37" s="19"/>
      <c r="G37" s="19"/>
      <c r="H37" s="15"/>
      <c r="I37" s="15"/>
      <c r="J37" s="15"/>
      <c r="K37" s="12"/>
      <c r="L37" s="12"/>
      <c r="M37" s="12"/>
      <c r="N37" s="12"/>
      <c r="O37" s="12"/>
      <c r="P37" s="12"/>
      <c r="Q37" s="12"/>
      <c r="R37" s="12"/>
      <c r="S37" s="12"/>
    </row>
    <row r="38" spans="1:19" s="13" customFormat="1" ht="18.600000000000001" customHeight="1" x14ac:dyDescent="0.3">
      <c r="A38" s="15"/>
      <c r="B38" s="257" t="s">
        <v>177</v>
      </c>
      <c r="C38" s="900">
        <v>1018.9188678885544</v>
      </c>
      <c r="D38" s="47">
        <v>1071.0950261207468</v>
      </c>
      <c r="E38" s="53">
        <f t="shared" si="1"/>
        <v>-4.8712912449198944</v>
      </c>
      <c r="F38" s="19"/>
      <c r="G38" s="19"/>
      <c r="H38" s="15"/>
      <c r="I38" s="15"/>
      <c r="J38" s="15"/>
      <c r="K38" s="12"/>
      <c r="L38" s="12"/>
      <c r="M38" s="12"/>
      <c r="N38" s="12"/>
      <c r="O38" s="12"/>
      <c r="P38" s="12"/>
      <c r="Q38" s="12"/>
      <c r="R38" s="12"/>
      <c r="S38" s="12"/>
    </row>
    <row r="39" spans="1:19" s="13" customFormat="1" ht="18.600000000000001" customHeight="1" x14ac:dyDescent="0.3">
      <c r="A39" s="15"/>
      <c r="B39" s="989" t="s">
        <v>178</v>
      </c>
      <c r="C39" s="901">
        <v>-320.48208794477608</v>
      </c>
      <c r="D39" s="758">
        <v>-297.3774719779309</v>
      </c>
      <c r="E39" s="409">
        <f t="shared" si="1"/>
        <v>7.7694573880027598</v>
      </c>
      <c r="F39" s="19"/>
      <c r="G39" s="19"/>
      <c r="H39" s="12"/>
      <c r="I39" s="12"/>
      <c r="J39" s="12"/>
      <c r="K39" s="12"/>
      <c r="L39" s="12"/>
      <c r="M39" s="12"/>
      <c r="N39" s="12"/>
      <c r="O39" s="12"/>
      <c r="P39" s="12"/>
      <c r="Q39" s="12"/>
      <c r="R39" s="12"/>
      <c r="S39" s="12"/>
    </row>
    <row r="40" spans="1:19" ht="18.600000000000001" customHeight="1" x14ac:dyDescent="0.3">
      <c r="B40" s="233" t="s">
        <v>112</v>
      </c>
      <c r="C40" s="187">
        <v>7701.0324284337403</v>
      </c>
      <c r="D40" s="187">
        <v>6673.4779591864171</v>
      </c>
      <c r="E40" s="188">
        <f t="shared" si="1"/>
        <v>15.397585419950877</v>
      </c>
      <c r="F40" s="18"/>
      <c r="G40" s="18"/>
      <c r="H40" s="11"/>
      <c r="I40" s="11"/>
      <c r="J40" s="11"/>
      <c r="K40" s="11"/>
      <c r="L40" s="11"/>
      <c r="M40" s="11"/>
      <c r="N40" s="11"/>
      <c r="O40" s="11"/>
      <c r="P40" s="11"/>
      <c r="Q40" s="11"/>
      <c r="R40" s="11"/>
      <c r="S40" s="11"/>
    </row>
    <row r="41" spans="1:19" x14ac:dyDescent="0.25">
      <c r="B41" s="20"/>
      <c r="C41" s="20"/>
      <c r="D41" s="20"/>
      <c r="E41" s="20"/>
      <c r="F41" s="18"/>
      <c r="G41" s="18"/>
      <c r="H41" s="11"/>
      <c r="I41" s="11"/>
      <c r="J41" s="11"/>
      <c r="K41" s="11"/>
      <c r="L41" s="11"/>
      <c r="M41" s="11"/>
      <c r="N41" s="11"/>
      <c r="O41" s="11"/>
      <c r="P41" s="11"/>
      <c r="Q41" s="11"/>
      <c r="R41" s="11"/>
      <c r="S41" s="11"/>
    </row>
    <row r="42" spans="1:19" s="15" customFormat="1" ht="12.6" customHeight="1" x14ac:dyDescent="0.2">
      <c r="B42" s="1040"/>
      <c r="C42" s="1040"/>
      <c r="D42" s="1040"/>
      <c r="E42" s="1040"/>
      <c r="F42" s="21"/>
      <c r="G42" s="21"/>
    </row>
    <row r="43" spans="1:19" s="15" customFormat="1" ht="12.75" x14ac:dyDescent="0.2">
      <c r="B43" s="757" t="s">
        <v>179</v>
      </c>
    </row>
    <row r="44" spans="1:19" s="15" customFormat="1" ht="12.75" x14ac:dyDescent="0.2">
      <c r="B44" s="15" t="s">
        <v>180</v>
      </c>
    </row>
    <row r="45" spans="1:19" s="15" customFormat="1" ht="12.75" x14ac:dyDescent="0.2">
      <c r="B45" s="15" t="s">
        <v>181</v>
      </c>
    </row>
    <row r="46" spans="1:19" s="15" customFormat="1" ht="12.75" x14ac:dyDescent="0.2"/>
    <row r="47" spans="1:19" s="15" customFormat="1" ht="12.75" x14ac:dyDescent="0.2">
      <c r="B47" s="21"/>
      <c r="C47" s="21"/>
      <c r="D47" s="21"/>
      <c r="E47" s="21"/>
      <c r="F47" s="21"/>
      <c r="G47" s="21"/>
    </row>
  </sheetData>
  <mergeCells count="7">
    <mergeCell ref="B42:E42"/>
    <mergeCell ref="E5:E6"/>
    <mergeCell ref="C5:C6"/>
    <mergeCell ref="D5:D6"/>
    <mergeCell ref="C32:C33"/>
    <mergeCell ref="D32:D33"/>
    <mergeCell ref="E32:E33"/>
  </mergeCells>
  <phoneticPr fontId="94" type="noConversion"/>
  <printOptions horizontalCentered="1"/>
  <pageMargins left="0.19685039370078741" right="0.19685039370078741" top="0.39370078740157483" bottom="0.39370078740157483" header="0" footer="0"/>
  <pageSetup paperSize="9" scale="79" orientation="landscape" horizontalDpi="4294967294" verticalDpi="300" r:id="rId1"/>
  <headerFooter alignWithMargins="0"/>
  <ignoredErrors>
    <ignoredError sqref="C35:F4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AFB45-4B35-4492-AEF8-DC3C5577D1A6}">
  <sheetPr>
    <tabColor theme="8" tint="0.59999389629810485"/>
    <outlinePr summaryBelow="0"/>
    <pageSetUpPr fitToPage="1"/>
  </sheetPr>
  <dimension ref="A1:R47"/>
  <sheetViews>
    <sheetView showGridLines="0" zoomScale="60" zoomScaleNormal="60" workbookViewId="0">
      <selection activeCell="B29" sqref="B29"/>
    </sheetView>
  </sheetViews>
  <sheetFormatPr baseColWidth="10" defaultColWidth="11.28515625" defaultRowHeight="15" x14ac:dyDescent="0.25"/>
  <cols>
    <col min="1" max="1" width="2.5703125" style="15" customWidth="1"/>
    <col min="2" max="2" width="115.5703125" style="1" customWidth="1"/>
    <col min="3" max="7" width="17.5703125" style="1" customWidth="1"/>
    <col min="8" max="8" width="1.7109375" style="1" customWidth="1"/>
    <col min="9" max="10" width="17.5703125" style="1" customWidth="1"/>
    <col min="11" max="11" width="11.28515625" style="1"/>
    <col min="12" max="12" width="11.28515625" style="444"/>
    <col min="13" max="16384" width="11.28515625" style="1"/>
  </cols>
  <sheetData>
    <row r="1" spans="1:12" s="6" customFormat="1" ht="49.5" customHeight="1" x14ac:dyDescent="0.35">
      <c r="C1" s="129"/>
      <c r="D1" s="129"/>
      <c r="E1" s="129" t="s">
        <v>5</v>
      </c>
      <c r="F1" s="129"/>
      <c r="G1" s="129"/>
      <c r="H1" s="129"/>
      <c r="L1" s="442"/>
    </row>
    <row r="2" spans="1:12" s="60" customFormat="1" ht="56.1" customHeight="1" x14ac:dyDescent="0.5">
      <c r="B2" s="363" t="s">
        <v>182</v>
      </c>
      <c r="C2" s="363"/>
      <c r="F2" s="129"/>
      <c r="L2" s="517"/>
    </row>
    <row r="3" spans="1:12" ht="15" customHeight="1" x14ac:dyDescent="0.25">
      <c r="A3" s="1"/>
      <c r="B3" s="372"/>
      <c r="C3" s="372"/>
      <c r="H3" s="11"/>
      <c r="L3" s="517"/>
    </row>
    <row r="4" spans="1:12" ht="3" customHeight="1" x14ac:dyDescent="0.3">
      <c r="B4" s="366"/>
      <c r="C4" s="366"/>
      <c r="D4" s="366"/>
      <c r="E4" s="366"/>
      <c r="F4" s="366"/>
      <c r="G4" s="366"/>
      <c r="H4" s="518"/>
      <c r="I4" s="366"/>
      <c r="J4" s="366"/>
      <c r="L4" s="517"/>
    </row>
    <row r="5" spans="1:12" s="42" customFormat="1" ht="20.45" customHeight="1" x14ac:dyDescent="0.3">
      <c r="A5" s="15"/>
      <c r="B5" s="1022"/>
      <c r="C5" s="1033" t="s">
        <v>209</v>
      </c>
      <c r="D5" s="1033" t="s">
        <v>210</v>
      </c>
      <c r="E5" s="1033" t="s">
        <v>211</v>
      </c>
      <c r="F5" s="1033" t="s">
        <v>212</v>
      </c>
      <c r="G5" s="1033" t="s">
        <v>213</v>
      </c>
      <c r="H5" s="992"/>
      <c r="I5" s="1033" t="s">
        <v>473</v>
      </c>
      <c r="J5" s="1033" t="s">
        <v>474</v>
      </c>
      <c r="L5" s="517"/>
    </row>
    <row r="6" spans="1:12" ht="20.45" customHeight="1" thickBot="1" x14ac:dyDescent="0.3">
      <c r="B6" s="1023" t="s">
        <v>25</v>
      </c>
      <c r="C6" s="1041"/>
      <c r="D6" s="1041"/>
      <c r="E6" s="1041"/>
      <c r="F6" s="1041"/>
      <c r="G6" s="1041"/>
      <c r="H6" s="993"/>
      <c r="I6" s="1041"/>
      <c r="J6" s="1041"/>
      <c r="K6" s="15"/>
      <c r="L6" s="517"/>
    </row>
    <row r="7" spans="1:12" ht="18.75" x14ac:dyDescent="0.3">
      <c r="B7" s="182" t="s">
        <v>110</v>
      </c>
      <c r="C7" s="895">
        <v>2791.3455640001603</v>
      </c>
      <c r="D7" s="902">
        <v>2781.1317727083506</v>
      </c>
      <c r="E7" s="902">
        <v>2749.3115730757681</v>
      </c>
      <c r="F7" s="902">
        <v>2739.7106086348704</v>
      </c>
      <c r="G7" s="902">
        <v>2441.8140453246697</v>
      </c>
      <c r="H7" s="274"/>
      <c r="I7" s="183">
        <f t="shared" ref="I7:I26" si="0">+((C7-D7)/D7)*100</f>
        <v>0.36725305115130108</v>
      </c>
      <c r="J7" s="183">
        <f t="shared" ref="J7:J12" si="1">+((C7-G7)/G7)*100</f>
        <v>14.314420024929294</v>
      </c>
      <c r="K7" s="15"/>
      <c r="L7" s="517"/>
    </row>
    <row r="8" spans="1:12" ht="18.75" x14ac:dyDescent="0.3">
      <c r="B8" s="170" t="s">
        <v>159</v>
      </c>
      <c r="C8" s="377">
        <v>93.230960930000037</v>
      </c>
      <c r="D8" s="903">
        <v>5.1194525200000598</v>
      </c>
      <c r="E8" s="903">
        <v>18.05565704</v>
      </c>
      <c r="F8" s="903">
        <v>0.45787236000003873</v>
      </c>
      <c r="G8" s="903">
        <v>77.182485930000084</v>
      </c>
      <c r="H8" s="275"/>
      <c r="I8" s="951">
        <f t="shared" si="0"/>
        <v>1721.1119365943243</v>
      </c>
      <c r="J8" s="54">
        <f t="shared" si="1"/>
        <v>20.792897257228752</v>
      </c>
      <c r="K8" s="15"/>
      <c r="L8" s="517"/>
    </row>
    <row r="9" spans="1:12" ht="18.600000000000001" customHeight="1" x14ac:dyDescent="0.3">
      <c r="B9" s="171" t="s">
        <v>160</v>
      </c>
      <c r="C9" s="377">
        <v>65.170587438567509</v>
      </c>
      <c r="D9" s="903">
        <v>55.980622682538502</v>
      </c>
      <c r="E9" s="903">
        <v>35.086348001392963</v>
      </c>
      <c r="F9" s="903">
        <v>100.537282572946</v>
      </c>
      <c r="G9" s="903">
        <v>65.893144445007508</v>
      </c>
      <c r="H9" s="276"/>
      <c r="I9" s="56">
        <f t="shared" si="0"/>
        <v>16.416331787062354</v>
      </c>
      <c r="J9" s="56">
        <f t="shared" si="1"/>
        <v>-1.0965586974575539</v>
      </c>
      <c r="K9" s="15"/>
      <c r="L9" s="517"/>
    </row>
    <row r="10" spans="1:12" ht="18.75" x14ac:dyDescent="0.3">
      <c r="B10" s="171" t="s">
        <v>161</v>
      </c>
      <c r="C10" s="377">
        <v>953.08324853113288</v>
      </c>
      <c r="D10" s="903">
        <v>901.82928045886695</v>
      </c>
      <c r="E10" s="903">
        <v>916.83484193272034</v>
      </c>
      <c r="F10" s="903">
        <v>894.67511341861018</v>
      </c>
      <c r="G10" s="903">
        <v>908.7263980603891</v>
      </c>
      <c r="H10" s="276"/>
      <c r="I10" s="56">
        <f t="shared" si="0"/>
        <v>5.6833337731268818</v>
      </c>
      <c r="J10" s="56">
        <f t="shared" si="1"/>
        <v>4.8812107324515139</v>
      </c>
      <c r="K10" s="15"/>
      <c r="L10" s="517"/>
    </row>
    <row r="11" spans="1:12" ht="18.75" x14ac:dyDescent="0.3">
      <c r="B11" s="171" t="s">
        <v>162</v>
      </c>
      <c r="C11" s="377">
        <v>75.827934436257891</v>
      </c>
      <c r="D11" s="903">
        <v>61.136770288218109</v>
      </c>
      <c r="E11" s="903">
        <v>20.84118275348203</v>
      </c>
      <c r="F11" s="903">
        <v>71.629263429607988</v>
      </c>
      <c r="G11" s="903">
        <v>61.323335656789396</v>
      </c>
      <c r="H11" s="276"/>
      <c r="I11" s="56">
        <f t="shared" si="0"/>
        <v>24.029997133935893</v>
      </c>
      <c r="J11" s="56">
        <f t="shared" si="1"/>
        <v>23.652657873418569</v>
      </c>
      <c r="K11" s="15"/>
      <c r="L11" s="517"/>
    </row>
    <row r="12" spans="1:12" ht="18.75" x14ac:dyDescent="0.3">
      <c r="B12" s="171" t="s">
        <v>163</v>
      </c>
      <c r="C12" s="377">
        <v>299.31316630999896</v>
      </c>
      <c r="D12" s="903">
        <v>294.81148437000098</v>
      </c>
      <c r="E12" s="903">
        <v>320.67322706000004</v>
      </c>
      <c r="F12" s="903">
        <v>296.95368613000011</v>
      </c>
      <c r="G12" s="903">
        <v>256.69486716999904</v>
      </c>
      <c r="H12" s="276"/>
      <c r="I12" s="56">
        <f t="shared" si="0"/>
        <v>1.5269696666050421</v>
      </c>
      <c r="J12" s="56">
        <f t="shared" si="1"/>
        <v>16.602707958229441</v>
      </c>
      <c r="K12" s="15"/>
      <c r="L12" s="517"/>
    </row>
    <row r="13" spans="1:12" ht="18.75" x14ac:dyDescent="0.3">
      <c r="B13" s="143" t="s">
        <v>164</v>
      </c>
      <c r="C13" s="896">
        <v>-72.770838919531911</v>
      </c>
      <c r="D13" s="904">
        <v>-604.17757732082407</v>
      </c>
      <c r="E13" s="904">
        <v>-518.59072699412809</v>
      </c>
      <c r="F13" s="904">
        <v>-88.17555377012502</v>
      </c>
      <c r="G13" s="904">
        <v>-239.49215006718009</v>
      </c>
      <c r="H13" s="277"/>
      <c r="I13" s="790">
        <f t="shared" si="0"/>
        <v>-87.955389002976872</v>
      </c>
      <c r="J13" s="790">
        <f t="shared" ref="J13" si="2">+((C13-G13)/G13)*100</f>
        <v>-69.614520184014836</v>
      </c>
      <c r="K13" s="15"/>
      <c r="L13" s="517"/>
    </row>
    <row r="14" spans="1:12" ht="18.75" x14ac:dyDescent="0.3">
      <c r="B14" s="184" t="s">
        <v>112</v>
      </c>
      <c r="C14" s="897">
        <v>4205.2006227265902</v>
      </c>
      <c r="D14" s="905">
        <v>3495.8318057071501</v>
      </c>
      <c r="E14" s="905">
        <v>3542.2121028692</v>
      </c>
      <c r="F14" s="905">
        <v>4015.7882727758788</v>
      </c>
      <c r="G14" s="905">
        <v>3572.1421265196809</v>
      </c>
      <c r="H14" s="278"/>
      <c r="I14" s="185">
        <f t="shared" si="0"/>
        <v>20.291846302827096</v>
      </c>
      <c r="J14" s="185">
        <f t="shared" ref="J14:J26" si="3">+((C14-G14)/G14)*100</f>
        <v>17.722097099862449</v>
      </c>
      <c r="K14" s="15"/>
      <c r="L14" s="517"/>
    </row>
    <row r="15" spans="1:12" ht="18.600000000000001" customHeight="1" x14ac:dyDescent="0.3">
      <c r="B15" s="170" t="s">
        <v>113</v>
      </c>
      <c r="C15" s="377">
        <v>-1520.0847883280696</v>
      </c>
      <c r="D15" s="903">
        <v>-1508.3127920244003</v>
      </c>
      <c r="E15" s="903">
        <v>-1447.3131136948095</v>
      </c>
      <c r="F15" s="903">
        <v>-1471.0544339119106</v>
      </c>
      <c r="G15" s="903">
        <v>-1454.58803496313</v>
      </c>
      <c r="H15" s="275"/>
      <c r="I15" s="54">
        <f t="shared" si="0"/>
        <v>0.78047447226575495</v>
      </c>
      <c r="J15" s="54">
        <f t="shared" si="3"/>
        <v>4.502769979583932</v>
      </c>
      <c r="K15" s="15"/>
      <c r="L15" s="517"/>
    </row>
    <row r="16" spans="1:12" ht="18.75" x14ac:dyDescent="0.3">
      <c r="B16" s="143" t="s">
        <v>165</v>
      </c>
      <c r="C16" s="440">
        <v>0</v>
      </c>
      <c r="D16" s="950">
        <v>0</v>
      </c>
      <c r="E16" s="950">
        <v>0</v>
      </c>
      <c r="F16" s="904">
        <v>-3.76</v>
      </c>
      <c r="G16" s="904">
        <v>-2.88</v>
      </c>
      <c r="H16" s="277"/>
      <c r="I16" s="441" t="e">
        <f t="shared" si="0"/>
        <v>#DIV/0!</v>
      </c>
      <c r="J16" s="441">
        <f t="shared" si="3"/>
        <v>-100</v>
      </c>
      <c r="K16" s="15"/>
      <c r="L16" s="517"/>
    </row>
    <row r="17" spans="1:12" ht="18.75" x14ac:dyDescent="0.3">
      <c r="B17" s="184" t="s">
        <v>114</v>
      </c>
      <c r="C17" s="897">
        <v>2685.1158343985198</v>
      </c>
      <c r="D17" s="905">
        <v>1987.5190136827503</v>
      </c>
      <c r="E17" s="905">
        <v>2094.8989891743604</v>
      </c>
      <c r="F17" s="905">
        <v>2540.9738388640098</v>
      </c>
      <c r="G17" s="905">
        <v>2114.6740915565497</v>
      </c>
      <c r="H17" s="278"/>
      <c r="I17" s="185">
        <f t="shared" si="0"/>
        <v>35.098875327142942</v>
      </c>
      <c r="J17" s="185">
        <f t="shared" si="3"/>
        <v>26.975397538543856</v>
      </c>
      <c r="K17" s="15"/>
      <c r="L17" s="517"/>
    </row>
    <row r="18" spans="1:12" ht="18.600000000000001" customHeight="1" x14ac:dyDescent="0.3">
      <c r="B18" s="184" t="s">
        <v>115</v>
      </c>
      <c r="C18" s="897">
        <v>2685.1158343985198</v>
      </c>
      <c r="D18" s="905">
        <v>1987.5190136827503</v>
      </c>
      <c r="E18" s="905">
        <v>2094.8989891743604</v>
      </c>
      <c r="F18" s="905">
        <v>2544.7338388640096</v>
      </c>
      <c r="G18" s="905">
        <v>2117.5540915565498</v>
      </c>
      <c r="H18" s="278"/>
      <c r="I18" s="185">
        <f t="shared" si="0"/>
        <v>35.098875327142942</v>
      </c>
      <c r="J18" s="185">
        <f t="shared" si="3"/>
        <v>26.802703416410612</v>
      </c>
      <c r="K18" s="15"/>
      <c r="L18" s="517"/>
    </row>
    <row r="19" spans="1:12" ht="18.75" x14ac:dyDescent="0.3">
      <c r="B19" s="170" t="s">
        <v>166</v>
      </c>
      <c r="C19" s="377">
        <v>-218.40224575000002</v>
      </c>
      <c r="D19" s="903">
        <v>-268.16220498000001</v>
      </c>
      <c r="E19" s="903">
        <v>-359.40519071000028</v>
      </c>
      <c r="F19" s="903">
        <v>-282.18263203000004</v>
      </c>
      <c r="G19" s="903">
        <v>-200.46788875999994</v>
      </c>
      <c r="H19" s="275"/>
      <c r="I19" s="57">
        <f t="shared" si="0"/>
        <v>-18.555918136827362</v>
      </c>
      <c r="J19" s="57">
        <f t="shared" si="3"/>
        <v>8.9462492476643405</v>
      </c>
      <c r="K19" s="15"/>
      <c r="L19" s="517"/>
    </row>
    <row r="20" spans="1:12" ht="18.75" x14ac:dyDescent="0.3">
      <c r="B20" s="171" t="s">
        <v>167</v>
      </c>
      <c r="C20" s="377">
        <v>-102.79785769999992</v>
      </c>
      <c r="D20" s="903">
        <v>-91.419691459999996</v>
      </c>
      <c r="E20" s="903">
        <v>-52.740485539999781</v>
      </c>
      <c r="F20" s="903">
        <v>-94.549532900000017</v>
      </c>
      <c r="G20" s="903">
        <v>-75.047692370000135</v>
      </c>
      <c r="H20" s="276"/>
      <c r="I20" s="56">
        <f t="shared" si="0"/>
        <v>12.446078146061518</v>
      </c>
      <c r="J20" s="56">
        <f t="shared" si="3"/>
        <v>36.976707016101074</v>
      </c>
      <c r="K20" s="15"/>
      <c r="L20" s="517"/>
    </row>
    <row r="21" spans="1:12" ht="18.75" x14ac:dyDescent="0.3">
      <c r="B21" s="143" t="s">
        <v>168</v>
      </c>
      <c r="C21" s="896">
        <v>-44.276405071050007</v>
      </c>
      <c r="D21" s="904">
        <v>-8.2240385914285987</v>
      </c>
      <c r="E21" s="904">
        <v>-52.594863147687306</v>
      </c>
      <c r="F21" s="904">
        <v>-24.048352130000012</v>
      </c>
      <c r="G21" s="904">
        <v>-43.845206480000016</v>
      </c>
      <c r="H21" s="277"/>
      <c r="I21" s="441">
        <f t="shared" si="0"/>
        <v>438.37788549772301</v>
      </c>
      <c r="J21" s="790">
        <f t="shared" si="3"/>
        <v>0.98345663224709068</v>
      </c>
      <c r="K21" s="15"/>
      <c r="L21" s="517"/>
    </row>
    <row r="22" spans="1:12" ht="18.75" x14ac:dyDescent="0.3">
      <c r="B22" s="184" t="s">
        <v>169</v>
      </c>
      <c r="C22" s="897">
        <v>2319.6393258774701</v>
      </c>
      <c r="D22" s="905">
        <v>1619.7130786513198</v>
      </c>
      <c r="E22" s="905">
        <v>1630.1584497766908</v>
      </c>
      <c r="F22" s="905">
        <v>2140.1933218040103</v>
      </c>
      <c r="G22" s="905">
        <v>1795.3133039465497</v>
      </c>
      <c r="H22" s="278"/>
      <c r="I22" s="185">
        <f t="shared" si="0"/>
        <v>43.212977437272727</v>
      </c>
      <c r="J22" s="185">
        <f t="shared" si="3"/>
        <v>29.205265776080424</v>
      </c>
      <c r="K22" s="15"/>
      <c r="L22" s="517"/>
    </row>
    <row r="23" spans="1:12" ht="18.75" x14ac:dyDescent="0.3">
      <c r="B23" s="170" t="s">
        <v>170</v>
      </c>
      <c r="C23" s="377">
        <v>-648.74949513332001</v>
      </c>
      <c r="D23" s="903">
        <v>-613.65950712134998</v>
      </c>
      <c r="E23" s="903">
        <v>-472.91321513502021</v>
      </c>
      <c r="F23" s="903">
        <v>-617.88407393026023</v>
      </c>
      <c r="G23" s="903">
        <v>-513.87535812565307</v>
      </c>
      <c r="H23" s="275"/>
      <c r="I23" s="57">
        <f t="shared" si="0"/>
        <v>5.718152754868191</v>
      </c>
      <c r="J23" s="57">
        <f t="shared" si="3"/>
        <v>26.24646908534724</v>
      </c>
      <c r="K23" s="15"/>
      <c r="L23" s="517"/>
    </row>
    <row r="24" spans="1:12" ht="18.75" x14ac:dyDescent="0.3">
      <c r="B24" s="174" t="s">
        <v>171</v>
      </c>
      <c r="C24" s="369">
        <v>1670.88983074415</v>
      </c>
      <c r="D24" s="369">
        <v>1006.0535715299701</v>
      </c>
      <c r="E24" s="369">
        <v>1157.2452346416803</v>
      </c>
      <c r="F24" s="369">
        <v>1522.3092478737399</v>
      </c>
      <c r="G24" s="369">
        <v>1281.4379458209012</v>
      </c>
      <c r="H24" s="279"/>
      <c r="I24" s="186">
        <f t="shared" si="0"/>
        <v>66.083584217401153</v>
      </c>
      <c r="J24" s="186">
        <f t="shared" si="3"/>
        <v>30.39178652336242</v>
      </c>
      <c r="K24" s="15"/>
      <c r="L24" s="517"/>
    </row>
    <row r="25" spans="1:12" ht="18.75" x14ac:dyDescent="0.3">
      <c r="B25" s="171" t="s">
        <v>172</v>
      </c>
      <c r="C25" s="377">
        <v>0.66740912224952353</v>
      </c>
      <c r="D25" s="903">
        <v>0.88279555352016814</v>
      </c>
      <c r="E25" s="903">
        <v>0.11684661283015885</v>
      </c>
      <c r="F25" s="903">
        <v>-1.6948803310697258E-2</v>
      </c>
      <c r="G25" s="903">
        <v>7.3002324434355614E-2</v>
      </c>
      <c r="H25" s="276"/>
      <c r="I25" s="56">
        <f t="shared" si="0"/>
        <v>-24.398223395188854</v>
      </c>
      <c r="J25" s="414">
        <f t="shared" si="3"/>
        <v>814.22996106057451</v>
      </c>
      <c r="K25" s="15"/>
      <c r="L25" s="517"/>
    </row>
    <row r="26" spans="1:12" ht="18.75" x14ac:dyDescent="0.3">
      <c r="B26" s="174" t="s">
        <v>183</v>
      </c>
      <c r="C26" s="369">
        <v>1670.2224216219006</v>
      </c>
      <c r="D26" s="369">
        <v>1005.1707759764499</v>
      </c>
      <c r="E26" s="369">
        <v>1157.1283880288502</v>
      </c>
      <c r="F26" s="369">
        <v>1522.3261966770506</v>
      </c>
      <c r="G26" s="369">
        <v>1281.3649434964668</v>
      </c>
      <c r="H26" s="279"/>
      <c r="I26" s="186">
        <f t="shared" si="0"/>
        <v>66.163050253764254</v>
      </c>
      <c r="J26" s="186">
        <f t="shared" si="3"/>
        <v>30.347129449659864</v>
      </c>
      <c r="K26" s="15"/>
      <c r="L26" s="517"/>
    </row>
    <row r="27" spans="1:12" ht="18.75" x14ac:dyDescent="0.25">
      <c r="L27" s="517"/>
    </row>
    <row r="28" spans="1:12" ht="27.6" customHeight="1" x14ac:dyDescent="0.25">
      <c r="B28" s="413"/>
      <c r="C28" s="413"/>
      <c r="D28" s="413"/>
      <c r="E28" s="413"/>
      <c r="F28" s="413"/>
      <c r="G28" s="413"/>
      <c r="H28" s="413"/>
      <c r="I28" s="413"/>
      <c r="J28" s="413"/>
      <c r="L28" s="517"/>
    </row>
    <row r="29" spans="1:12" s="60" customFormat="1" ht="31.5" x14ac:dyDescent="0.5">
      <c r="B29" s="363" t="s">
        <v>184</v>
      </c>
      <c r="H29" s="413"/>
    </row>
    <row r="30" spans="1:12" x14ac:dyDescent="0.25">
      <c r="B30" s="372"/>
    </row>
    <row r="31" spans="1:12" ht="3" customHeight="1" x14ac:dyDescent="0.3">
      <c r="B31" s="366"/>
      <c r="C31" s="366"/>
      <c r="D31" s="366"/>
      <c r="E31" s="366"/>
      <c r="F31" s="366"/>
      <c r="G31" s="366"/>
      <c r="H31" s="413"/>
      <c r="I31" s="366"/>
      <c r="J31" s="366"/>
      <c r="L31" s="517"/>
    </row>
    <row r="32" spans="1:12" s="42" customFormat="1" ht="19.5" customHeight="1" x14ac:dyDescent="0.3">
      <c r="A32" s="15"/>
      <c r="B32" s="1022"/>
      <c r="C32" s="1033" t="s">
        <v>209</v>
      </c>
      <c r="D32" s="1033" t="s">
        <v>210</v>
      </c>
      <c r="E32" s="1033" t="s">
        <v>211</v>
      </c>
      <c r="F32" s="1033" t="s">
        <v>212</v>
      </c>
      <c r="G32" s="1033" t="s">
        <v>213</v>
      </c>
      <c r="H32" s="992"/>
      <c r="I32" s="1033" t="s">
        <v>473</v>
      </c>
      <c r="J32" s="1033" t="s">
        <v>474</v>
      </c>
    </row>
    <row r="33" spans="1:18" s="13" customFormat="1" ht="19.5" customHeight="1" thickBot="1" x14ac:dyDescent="0.35">
      <c r="A33" s="15"/>
      <c r="B33" s="1021" t="s">
        <v>25</v>
      </c>
      <c r="C33" s="1041"/>
      <c r="D33" s="1041"/>
      <c r="E33" s="1041"/>
      <c r="F33" s="1041"/>
      <c r="G33" s="1041"/>
      <c r="H33" s="993"/>
      <c r="I33" s="1041"/>
      <c r="J33" s="1041"/>
      <c r="K33" s="12"/>
      <c r="L33" s="12"/>
      <c r="M33" s="12"/>
      <c r="N33" s="12"/>
      <c r="O33" s="12"/>
      <c r="P33" s="12"/>
      <c r="Q33" s="12"/>
      <c r="R33" s="12"/>
    </row>
    <row r="34" spans="1:18" s="13" customFormat="1" ht="18.600000000000001" customHeight="1" x14ac:dyDescent="0.3">
      <c r="A34" s="15"/>
      <c r="B34" s="406" t="s">
        <v>110</v>
      </c>
      <c r="C34" s="898">
        <v>2791.3455640001598</v>
      </c>
      <c r="D34" s="906">
        <v>2781.1317727083506</v>
      </c>
      <c r="E34" s="906">
        <v>2749.3115730757695</v>
      </c>
      <c r="F34" s="906">
        <v>2739.7106086348704</v>
      </c>
      <c r="G34" s="906">
        <v>2441.8140453246697</v>
      </c>
      <c r="H34" s="413"/>
      <c r="I34" s="408">
        <f t="shared" ref="I34:I40" si="4">+((C34-D34)/D34)*100</f>
        <v>0.3672530511512847</v>
      </c>
      <c r="J34" s="408">
        <f t="shared" ref="J34:J40" si="5">+((C34-G34)/G34)*100</f>
        <v>14.314420024929275</v>
      </c>
      <c r="K34" s="12"/>
      <c r="L34" s="12"/>
      <c r="M34" s="12"/>
      <c r="N34" s="12"/>
      <c r="O34" s="12"/>
      <c r="P34" s="12"/>
      <c r="Q34" s="12"/>
      <c r="R34" s="12"/>
    </row>
    <row r="35" spans="1:18" s="13" customFormat="1" ht="18.600000000000001" customHeight="1" x14ac:dyDescent="0.3">
      <c r="A35" s="15"/>
      <c r="B35" s="989" t="s">
        <v>174</v>
      </c>
      <c r="C35" s="899">
        <f>+SUM(C36:C38)</f>
        <v>1252.3964148411378</v>
      </c>
      <c r="D35" s="907">
        <f t="shared" ref="D35:G35" si="6">+SUM(D36:D38)</f>
        <v>1196.6407648288673</v>
      </c>
      <c r="E35" s="907">
        <f t="shared" si="6"/>
        <v>1237.5080689927213</v>
      </c>
      <c r="F35" s="907">
        <f t="shared" si="6"/>
        <v>1191.6287995486125</v>
      </c>
      <c r="G35" s="907">
        <f t="shared" si="6"/>
        <v>1165.4212652303884</v>
      </c>
      <c r="H35" s="413"/>
      <c r="I35" s="409">
        <f t="shared" si="4"/>
        <v>4.6593473706575743</v>
      </c>
      <c r="J35" s="409">
        <f t="shared" si="5"/>
        <v>7.4629794569224375</v>
      </c>
      <c r="K35" s="12"/>
      <c r="L35" s="12"/>
      <c r="M35" s="12"/>
      <c r="N35" s="12"/>
      <c r="O35" s="12"/>
      <c r="P35" s="12"/>
      <c r="Q35" s="12"/>
      <c r="R35" s="12"/>
    </row>
    <row r="36" spans="1:18" s="13" customFormat="1" ht="18.600000000000001" customHeight="1" x14ac:dyDescent="0.3">
      <c r="A36" s="15"/>
      <c r="B36" s="257" t="s">
        <v>175</v>
      </c>
      <c r="C36" s="900">
        <v>431.17778510087771</v>
      </c>
      <c r="D36" s="908">
        <v>420.09996319057302</v>
      </c>
      <c r="E36" s="908">
        <v>449.33778148799502</v>
      </c>
      <c r="F36" s="908">
        <v>408.5584034434122</v>
      </c>
      <c r="G36" s="908">
        <v>392.35388654964174</v>
      </c>
      <c r="H36" s="413"/>
      <c r="I36" s="53">
        <f t="shared" si="4"/>
        <v>2.636949031409312</v>
      </c>
      <c r="J36" s="53">
        <f t="shared" si="5"/>
        <v>9.8951227150196353</v>
      </c>
      <c r="K36" s="12"/>
      <c r="L36" s="12"/>
      <c r="M36" s="12"/>
      <c r="N36" s="12"/>
      <c r="O36" s="12"/>
      <c r="P36" s="12"/>
      <c r="Q36" s="12"/>
      <c r="R36" s="12"/>
    </row>
    <row r="37" spans="1:18" s="13" customFormat="1" ht="18.600000000000001" customHeight="1" x14ac:dyDescent="0.3">
      <c r="A37" s="15"/>
      <c r="B37" s="257" t="s">
        <v>176</v>
      </c>
      <c r="C37" s="900">
        <v>296.88841504999994</v>
      </c>
      <c r="D37" s="908">
        <v>281.95214844000003</v>
      </c>
      <c r="E37" s="908">
        <v>286.56542628</v>
      </c>
      <c r="F37" s="908">
        <v>285.4270912500001</v>
      </c>
      <c r="G37" s="908">
        <v>256.65553151999995</v>
      </c>
      <c r="H37" s="413"/>
      <c r="I37" s="53">
        <f t="shared" si="4"/>
        <v>5.2974473479418691</v>
      </c>
      <c r="J37" s="53">
        <f t="shared" si="5"/>
        <v>15.67582950257389</v>
      </c>
      <c r="K37" s="12"/>
      <c r="L37" s="12"/>
      <c r="M37" s="12"/>
      <c r="N37" s="12"/>
      <c r="O37" s="12"/>
      <c r="P37" s="12"/>
      <c r="Q37" s="12"/>
      <c r="R37" s="12"/>
    </row>
    <row r="38" spans="1:18" s="13" customFormat="1" ht="18.600000000000001" customHeight="1" x14ac:dyDescent="0.3">
      <c r="A38" s="15"/>
      <c r="B38" s="257" t="s">
        <v>177</v>
      </c>
      <c r="C38" s="900">
        <v>524.33021469026005</v>
      </c>
      <c r="D38" s="908">
        <v>494.58865319829425</v>
      </c>
      <c r="E38" s="908">
        <v>501.60486122472628</v>
      </c>
      <c r="F38" s="908">
        <v>497.6433048552002</v>
      </c>
      <c r="G38" s="908">
        <v>516.41184716074667</v>
      </c>
      <c r="H38" s="413"/>
      <c r="I38" s="53">
        <f t="shared" si="4"/>
        <v>6.0133934128168489</v>
      </c>
      <c r="J38" s="53">
        <f t="shared" si="5"/>
        <v>1.5333435073282851</v>
      </c>
      <c r="K38" s="12"/>
      <c r="L38" s="12"/>
      <c r="M38" s="12"/>
      <c r="N38" s="12"/>
      <c r="O38" s="12"/>
      <c r="P38" s="12"/>
      <c r="Q38" s="12"/>
      <c r="R38" s="12"/>
    </row>
    <row r="39" spans="1:18" s="13" customFormat="1" ht="18.600000000000001" customHeight="1" x14ac:dyDescent="0.3">
      <c r="A39" s="15"/>
      <c r="B39" s="989" t="s">
        <v>178</v>
      </c>
      <c r="C39" s="899">
        <v>161.45864388529293</v>
      </c>
      <c r="D39" s="907">
        <v>-481.94073183006901</v>
      </c>
      <c r="E39" s="907">
        <v>-444.60753919925673</v>
      </c>
      <c r="F39" s="907">
        <v>84.44886459243375</v>
      </c>
      <c r="G39" s="907">
        <v>-35.093184035385832</v>
      </c>
      <c r="H39" s="413"/>
      <c r="I39" s="952">
        <f t="shared" si="4"/>
        <v>-133.50176343721509</v>
      </c>
      <c r="J39" s="952">
        <f t="shared" si="5"/>
        <v>-560.08547905624027</v>
      </c>
      <c r="K39" s="12"/>
      <c r="L39" s="12"/>
      <c r="M39" s="12"/>
      <c r="N39" s="12"/>
      <c r="O39" s="12"/>
      <c r="P39" s="12"/>
      <c r="Q39" s="12"/>
      <c r="R39" s="12"/>
    </row>
    <row r="40" spans="1:18" ht="18.600000000000001" customHeight="1" x14ac:dyDescent="0.3">
      <c r="B40" s="233" t="s">
        <v>112</v>
      </c>
      <c r="C40" s="187">
        <v>4205.2006227265902</v>
      </c>
      <c r="D40" s="187">
        <v>3495.8318057071488</v>
      </c>
      <c r="E40" s="187">
        <v>3542.2121028692341</v>
      </c>
      <c r="F40" s="187">
        <v>4015.788272775917</v>
      </c>
      <c r="G40" s="187">
        <v>3572.1421265196718</v>
      </c>
      <c r="H40" s="413"/>
      <c r="I40" s="188">
        <f t="shared" si="4"/>
        <v>20.291846302827143</v>
      </c>
      <c r="J40" s="188">
        <f t="shared" si="5"/>
        <v>17.722097099862751</v>
      </c>
      <c r="K40" s="11"/>
      <c r="L40" s="11"/>
      <c r="M40" s="11"/>
      <c r="N40" s="11"/>
      <c r="O40" s="11"/>
      <c r="P40" s="11"/>
      <c r="Q40" s="11"/>
      <c r="R40" s="11"/>
    </row>
    <row r="41" spans="1:18" x14ac:dyDescent="0.25">
      <c r="B41" s="20"/>
      <c r="C41" s="20"/>
      <c r="D41" s="20"/>
      <c r="E41" s="20"/>
      <c r="F41" s="18"/>
      <c r="G41" s="18"/>
      <c r="H41" s="413"/>
      <c r="I41" s="11"/>
      <c r="J41" s="11"/>
      <c r="K41" s="11"/>
      <c r="L41" s="11"/>
      <c r="M41" s="11"/>
      <c r="N41" s="11"/>
      <c r="O41" s="11"/>
      <c r="P41" s="11"/>
      <c r="Q41" s="11"/>
      <c r="R41" s="11"/>
    </row>
    <row r="42" spans="1:18" s="15" customFormat="1" ht="12.6" customHeight="1" x14ac:dyDescent="0.2">
      <c r="B42" s="1040"/>
      <c r="C42" s="1040"/>
      <c r="D42" s="1040"/>
      <c r="E42" s="1040"/>
      <c r="F42" s="21"/>
      <c r="G42" s="21"/>
    </row>
    <row r="43" spans="1:18" s="15" customFormat="1" ht="12.75" x14ac:dyDescent="0.2">
      <c r="B43" s="757" t="s">
        <v>179</v>
      </c>
    </row>
    <row r="44" spans="1:18" s="15" customFormat="1" ht="12.75" x14ac:dyDescent="0.2">
      <c r="B44" s="15" t="s">
        <v>180</v>
      </c>
    </row>
    <row r="45" spans="1:18" s="15" customFormat="1" ht="12.75" x14ac:dyDescent="0.2">
      <c r="B45" s="15" t="s">
        <v>181</v>
      </c>
    </row>
    <row r="46" spans="1:18" s="15" customFormat="1" ht="12.75" x14ac:dyDescent="0.2"/>
    <row r="47" spans="1:18" s="15" customFormat="1" ht="12.75" x14ac:dyDescent="0.2">
      <c r="B47" s="21"/>
      <c r="C47" s="21"/>
      <c r="D47" s="21"/>
      <c r="E47" s="21"/>
      <c r="F47" s="21"/>
      <c r="G47" s="21"/>
    </row>
  </sheetData>
  <mergeCells count="15">
    <mergeCell ref="J5:J6"/>
    <mergeCell ref="G5:G6"/>
    <mergeCell ref="I5:I6"/>
    <mergeCell ref="F5:F6"/>
    <mergeCell ref="C5:C6"/>
    <mergeCell ref="D5:D6"/>
    <mergeCell ref="E5:E6"/>
    <mergeCell ref="B42:E42"/>
    <mergeCell ref="C32:C33"/>
    <mergeCell ref="D32:D33"/>
    <mergeCell ref="I32:I33"/>
    <mergeCell ref="J32:J33"/>
    <mergeCell ref="E32:E33"/>
    <mergeCell ref="F32:F33"/>
    <mergeCell ref="G32:G33"/>
  </mergeCells>
  <phoneticPr fontId="94" type="noConversion"/>
  <printOptions horizontalCentered="1"/>
  <pageMargins left="0.19685039370078741" right="0.19685039370078741" top="0.39370078740157483" bottom="0.39370078740157483" header="0" footer="0"/>
  <pageSetup paperSize="9" orientation="landscape" horizontalDpi="4294967294" verticalDpi="300" r:id="rId1"/>
  <headerFooter alignWithMargins="0"/>
  <ignoredErrors>
    <ignoredError sqref="K28 K16 K17 K18 K19 K20 K21 K22 K23 K24 K25 K26 K27 I16" evalError="1"/>
    <ignoredError sqref="B35:J42"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8" tint="0.59999389629810485"/>
    <outlinePr summaryBelow="0"/>
    <pageSetUpPr fitToPage="1"/>
  </sheetPr>
  <dimension ref="A1:L42"/>
  <sheetViews>
    <sheetView showGridLines="0" zoomScale="60" zoomScaleNormal="60" workbookViewId="0">
      <selection activeCell="B1" sqref="B1"/>
    </sheetView>
  </sheetViews>
  <sheetFormatPr baseColWidth="10" defaultColWidth="11.28515625" defaultRowHeight="15" x14ac:dyDescent="0.25"/>
  <cols>
    <col min="1" max="1" width="2.5703125" style="15" customWidth="1"/>
    <col min="2" max="2" width="115.5703125" style="1" customWidth="1"/>
    <col min="3" max="3" width="17.5703125" style="11" customWidth="1"/>
    <col min="4" max="7" width="17.5703125" style="1" customWidth="1"/>
    <col min="8" max="16384" width="11.28515625" style="1"/>
  </cols>
  <sheetData>
    <row r="1" spans="1:12" s="6" customFormat="1" ht="49.5" customHeight="1" x14ac:dyDescent="0.35">
      <c r="C1" s="129"/>
      <c r="D1" s="129"/>
      <c r="E1" s="129"/>
      <c r="F1" s="129"/>
      <c r="G1" s="129" t="s">
        <v>5</v>
      </c>
      <c r="H1" s="129"/>
      <c r="I1" s="129"/>
      <c r="J1" s="129"/>
    </row>
    <row r="2" spans="1:12" s="60" customFormat="1" ht="56.1" customHeight="1" x14ac:dyDescent="0.5">
      <c r="B2" s="363" t="s">
        <v>185</v>
      </c>
      <c r="C2" s="129"/>
    </row>
    <row r="3" spans="1:12" ht="50.45" customHeight="1" x14ac:dyDescent="0.25">
      <c r="A3" s="1"/>
      <c r="B3" s="372"/>
      <c r="C3" s="1"/>
    </row>
    <row r="4" spans="1:12" ht="3.95" customHeight="1" x14ac:dyDescent="0.3">
      <c r="B4" s="366"/>
      <c r="C4" s="366"/>
      <c r="D4" s="366"/>
      <c r="E4" s="366"/>
      <c r="F4" s="366"/>
      <c r="G4" s="366"/>
    </row>
    <row r="5" spans="1:12" s="42" customFormat="1" ht="1.5" customHeight="1" x14ac:dyDescent="0.3">
      <c r="A5" s="15"/>
      <c r="B5" s="1024"/>
      <c r="C5" s="1033" t="s">
        <v>209</v>
      </c>
      <c r="D5" s="1033" t="s">
        <v>210</v>
      </c>
      <c r="E5" s="1033" t="s">
        <v>211</v>
      </c>
      <c r="F5" s="1033" t="s">
        <v>212</v>
      </c>
      <c r="G5" s="1033" t="s">
        <v>213</v>
      </c>
    </row>
    <row r="6" spans="1:12" ht="39.950000000000003" customHeight="1" thickBot="1" x14ac:dyDescent="0.35">
      <c r="B6" s="1021" t="s">
        <v>186</v>
      </c>
      <c r="C6" s="1041"/>
      <c r="D6" s="1041"/>
      <c r="E6" s="1041"/>
      <c r="F6" s="1041"/>
      <c r="G6" s="1041"/>
      <c r="H6" s="15"/>
      <c r="I6" s="15"/>
      <c r="J6" s="15"/>
      <c r="K6" s="15"/>
    </row>
    <row r="7" spans="1:12" ht="18.600000000000001" customHeight="1" x14ac:dyDescent="0.3">
      <c r="B7" s="234" t="s">
        <v>187</v>
      </c>
      <c r="C7" s="61">
        <f>+('2.4 Yields and Costs'!E12/(30+31+30)*366)/618302*100</f>
        <v>3.4482349231452423</v>
      </c>
      <c r="D7" s="61">
        <v>3.450798315469418</v>
      </c>
      <c r="E7" s="61">
        <v>3.3880733122522702</v>
      </c>
      <c r="F7" s="61">
        <v>3.1725995387155543</v>
      </c>
      <c r="G7" s="61">
        <v>2.83</v>
      </c>
      <c r="H7" s="480"/>
      <c r="I7" s="480"/>
      <c r="J7" s="480"/>
      <c r="K7" s="480"/>
      <c r="L7" s="480"/>
    </row>
    <row r="8" spans="1:12" ht="18.600000000000001" customHeight="1" x14ac:dyDescent="0.3">
      <c r="B8" s="143" t="s">
        <v>188</v>
      </c>
      <c r="C8" s="62">
        <f>+('2.4 Yields and Costs'!E19/(30+31+30)*366)/618302*100</f>
        <v>-1.6327239496499828</v>
      </c>
      <c r="D8" s="62">
        <v>-1.59887432563529</v>
      </c>
      <c r="E8" s="62">
        <v>-1.616038773557162</v>
      </c>
      <c r="F8" s="62">
        <v>-1.4221116740194975</v>
      </c>
      <c r="G8" s="62">
        <v>-1.26</v>
      </c>
      <c r="H8" s="480"/>
      <c r="I8" s="480"/>
      <c r="J8" s="480"/>
      <c r="K8" s="480"/>
      <c r="L8" s="480"/>
    </row>
    <row r="9" spans="1:12" ht="18.600000000000001" customHeight="1" x14ac:dyDescent="0.3">
      <c r="B9" s="184" t="s">
        <v>110</v>
      </c>
      <c r="C9" s="192">
        <f>+('2.2 P&amp;L (quarterly)'!C7/(31+29+31)*366)/'2.4 Yields and Costs'!D19*100</f>
        <v>1.8157357586025098</v>
      </c>
      <c r="D9" s="192">
        <v>1.8520117399383349</v>
      </c>
      <c r="E9" s="192">
        <v>1.7722353820023444</v>
      </c>
      <c r="F9" s="192">
        <v>1.7503029829176602</v>
      </c>
      <c r="G9" s="192">
        <v>1.57</v>
      </c>
      <c r="H9" s="480"/>
      <c r="I9" s="480"/>
      <c r="J9" s="480"/>
      <c r="K9" s="480"/>
      <c r="L9" s="480"/>
    </row>
    <row r="10" spans="1:12" ht="18.600000000000001" customHeight="1" x14ac:dyDescent="0.3">
      <c r="B10" s="170" t="s">
        <v>159</v>
      </c>
      <c r="C10" s="63">
        <f>+('2.2 P&amp;L (quarterly)'!C8/(31+29+31)*366)/'2.4 Yields and Costs'!D19*100</f>
        <v>6.0645586756690392E-2</v>
      </c>
      <c r="D10" s="63">
        <v>3.4091466870208175E-3</v>
      </c>
      <c r="E10" s="63">
        <v>1.1638867913318838E-2</v>
      </c>
      <c r="F10" s="63">
        <v>2.9251825173715702E-4</v>
      </c>
      <c r="G10" s="415">
        <v>0.05</v>
      </c>
      <c r="H10" s="480"/>
      <c r="I10" s="480"/>
      <c r="J10" s="480"/>
      <c r="K10" s="480"/>
      <c r="L10" s="480"/>
    </row>
    <row r="11" spans="1:12" ht="18.600000000000001" customHeight="1" x14ac:dyDescent="0.3">
      <c r="B11" s="171" t="s">
        <v>160</v>
      </c>
      <c r="C11" s="520">
        <f>+('2.2 P&amp;L (quarterly)'!C9/(31+29+31)*366)/'2.4 Yields and Costs'!D19*100</f>
        <v>4.2392660925779875E-2</v>
      </c>
      <c r="D11" s="520">
        <v>3.7278625714363758E-2</v>
      </c>
      <c r="E11" s="520">
        <v>2.2617031827989992E-2</v>
      </c>
      <c r="F11" s="64">
        <v>0.06</v>
      </c>
      <c r="G11" s="64">
        <v>0.04</v>
      </c>
      <c r="H11" s="480"/>
      <c r="I11" s="480"/>
      <c r="J11" s="480"/>
      <c r="K11" s="480"/>
      <c r="L11" s="480"/>
    </row>
    <row r="12" spans="1:12" ht="18.600000000000001" customHeight="1" x14ac:dyDescent="0.3">
      <c r="B12" s="171" t="s">
        <v>161</v>
      </c>
      <c r="C12" s="64">
        <f>+('2.2 P&amp;L (quarterly)'!C10/(31+29+31)*366)/'2.4 Yields and Costs'!D19*100</f>
        <v>0.61996886290318209</v>
      </c>
      <c r="D12" s="64">
        <v>0.60054630680209486</v>
      </c>
      <c r="E12" s="64">
        <v>0.59100145732406351</v>
      </c>
      <c r="F12" s="64">
        <v>0.57157588645432322</v>
      </c>
      <c r="G12" s="64">
        <v>0.59</v>
      </c>
      <c r="H12" s="480"/>
      <c r="I12" s="480"/>
      <c r="J12" s="480"/>
      <c r="K12" s="480"/>
      <c r="L12" s="480"/>
    </row>
    <row r="13" spans="1:12" ht="18.600000000000001" customHeight="1" x14ac:dyDescent="0.3">
      <c r="B13" s="171" t="s">
        <v>162</v>
      </c>
      <c r="C13" s="64">
        <f>+('2.2 P&amp;L (quarterly)'!C11/(31+29+31)*366)/'2.4 Yields and Costs'!D19*100</f>
        <v>4.9325133309389209E-2</v>
      </c>
      <c r="D13" s="64">
        <v>4.0712208399039294E-2</v>
      </c>
      <c r="E13" s="64">
        <v>1.3434447314065144E-2</v>
      </c>
      <c r="F13" s="64">
        <v>4.5761370945471169E-2</v>
      </c>
      <c r="G13" s="64">
        <v>0.04</v>
      </c>
      <c r="H13" s="480"/>
      <c r="I13" s="480"/>
      <c r="J13" s="480"/>
      <c r="K13" s="480"/>
      <c r="L13" s="480"/>
    </row>
    <row r="14" spans="1:12" ht="18.600000000000001" customHeight="1" x14ac:dyDescent="0.3">
      <c r="B14" s="171" t="s">
        <v>163</v>
      </c>
      <c r="C14" s="64">
        <f>+('2.2 P&amp;L (quarterly)'!C12/(31+29+31)*366)/'2.4 Yields and Costs'!D19*100</f>
        <v>0.19469951198402533</v>
      </c>
      <c r="D14" s="64">
        <v>0.19632091347839414</v>
      </c>
      <c r="E14" s="64">
        <v>0.20670936121685693</v>
      </c>
      <c r="F14" s="64">
        <v>0.18971307443333071</v>
      </c>
      <c r="G14" s="64">
        <v>0.17</v>
      </c>
      <c r="H14" s="480"/>
      <c r="I14" s="480"/>
      <c r="J14" s="480"/>
      <c r="K14" s="480"/>
      <c r="L14" s="480"/>
    </row>
    <row r="15" spans="1:12" ht="18.600000000000001" customHeight="1" x14ac:dyDescent="0.3">
      <c r="B15" s="143" t="s">
        <v>164</v>
      </c>
      <c r="C15" s="62">
        <f>+('2.2 P&amp;L (quarterly)'!C13/(31+29+31)*366)/'2.4 Yields and Costs'!D19*100</f>
        <v>-4.7336530494040158E-2</v>
      </c>
      <c r="D15" s="62">
        <v>-0.40233403436184767</v>
      </c>
      <c r="E15" s="62">
        <v>-0.33428907954914666</v>
      </c>
      <c r="F15" s="62">
        <v>-5.6332203225349826E-2</v>
      </c>
      <c r="G15" s="62">
        <v>-0.15</v>
      </c>
      <c r="H15" s="480"/>
      <c r="I15" s="480"/>
      <c r="J15" s="480"/>
      <c r="K15" s="480"/>
      <c r="L15" s="480"/>
    </row>
    <row r="16" spans="1:12" ht="18.600000000000001" customHeight="1" x14ac:dyDescent="0.3">
      <c r="B16" s="184" t="s">
        <v>112</v>
      </c>
      <c r="C16" s="192">
        <f>+('2.2 P&amp;L (quarterly)'!C14/(31+29+31)*366)/'2.4 Yields and Costs'!D19*100</f>
        <v>2.7354309839875399</v>
      </c>
      <c r="D16" s="192">
        <v>2.3279449066574003</v>
      </c>
      <c r="E16" s="192">
        <v>2.2833474680494925</v>
      </c>
      <c r="F16" s="192">
        <v>2.5655432987893847</v>
      </c>
      <c r="G16" s="192">
        <v>2.2999999999999998</v>
      </c>
      <c r="H16" s="480"/>
      <c r="I16" s="480"/>
      <c r="J16" s="480"/>
      <c r="K16" s="480"/>
      <c r="L16" s="480"/>
    </row>
    <row r="17" spans="2:12" ht="18.600000000000001" customHeight="1" x14ac:dyDescent="0.3">
      <c r="B17" s="170" t="s">
        <v>113</v>
      </c>
      <c r="C17" s="63">
        <f>+('2.2 P&amp;L (quarterly)'!C15/(31+29+31)*366)/'2.4 Yields and Costs'!D19*100</f>
        <v>-0.98879635035930813</v>
      </c>
      <c r="D17" s="63">
        <v>-1.0044159092857528</v>
      </c>
      <c r="E17" s="63">
        <v>-0.93295337423556568</v>
      </c>
      <c r="F17" s="63">
        <v>-0.93980399082851596</v>
      </c>
      <c r="G17" s="63">
        <v>-0.94</v>
      </c>
      <c r="H17" s="480"/>
      <c r="I17" s="480"/>
      <c r="J17" s="480"/>
      <c r="K17" s="480"/>
      <c r="L17" s="480"/>
    </row>
    <row r="18" spans="2:12" ht="18.600000000000001" customHeight="1" x14ac:dyDescent="0.3">
      <c r="B18" s="143" t="s">
        <v>165</v>
      </c>
      <c r="C18" s="770">
        <f>+('2.2 P&amp;L (quarterly)'!C16/(31+29+31)*366)/'2.4 Yields and Costs'!D19*100</f>
        <v>0</v>
      </c>
      <c r="D18" s="770">
        <v>0</v>
      </c>
      <c r="E18" s="770">
        <v>0</v>
      </c>
      <c r="F18" s="454">
        <v>-2.4021293325756114E-3</v>
      </c>
      <c r="G18" s="454">
        <v>-1E-3</v>
      </c>
      <c r="H18" s="480"/>
      <c r="I18" s="480"/>
      <c r="J18" s="480"/>
      <c r="K18" s="480"/>
      <c r="L18" s="480"/>
    </row>
    <row r="19" spans="2:12" ht="18.600000000000001" customHeight="1" x14ac:dyDescent="0.3">
      <c r="B19" s="184" t="s">
        <v>114</v>
      </c>
      <c r="C19" s="192">
        <f>+('2.2 P&amp;L (quarterly)'!C17/(31+29+31)*366)/'2.4 Yields and Costs'!D19*100</f>
        <v>1.7466346336282308</v>
      </c>
      <c r="D19" s="192">
        <v>1.3235289973716475</v>
      </c>
      <c r="E19" s="192">
        <v>1.3503940938139265</v>
      </c>
      <c r="F19" s="192">
        <v>1.6233371786282935</v>
      </c>
      <c r="G19" s="521">
        <v>1.36</v>
      </c>
      <c r="H19" s="480"/>
      <c r="I19" s="480"/>
      <c r="J19" s="480"/>
      <c r="K19" s="480"/>
      <c r="L19" s="480"/>
    </row>
    <row r="20" spans="2:12" ht="18.600000000000001" customHeight="1" x14ac:dyDescent="0.3">
      <c r="B20" s="170" t="s">
        <v>166</v>
      </c>
      <c r="C20" s="63">
        <f>+('2.2 P&amp;L (quarterly)'!C19/(31+29+31)*366)/'2.4 Yields and Costs'!D19*100</f>
        <v>-0.14206795908102238</v>
      </c>
      <c r="D20" s="63">
        <v>-0.1785746208447605</v>
      </c>
      <c r="E20" s="63">
        <v>-0.23167639553452984</v>
      </c>
      <c r="F20" s="63">
        <v>-0.18027637700602478</v>
      </c>
      <c r="G20" s="63">
        <v>-0.13</v>
      </c>
      <c r="H20" s="480"/>
      <c r="I20" s="480"/>
      <c r="J20" s="480"/>
      <c r="K20" s="480"/>
      <c r="L20" s="480"/>
    </row>
    <row r="21" spans="2:12" ht="18.600000000000001" customHeight="1" x14ac:dyDescent="0.3">
      <c r="B21" s="171" t="s">
        <v>167</v>
      </c>
      <c r="C21" s="64">
        <f>+('2.2 P&amp;L (quarterly)'!C20/(31+29+31)*366)/'2.4 Yields and Costs'!D19*100</f>
        <v>-6.6868734756773199E-2</v>
      </c>
      <c r="D21" s="64">
        <v>-6.0878216381880901E-2</v>
      </c>
      <c r="E21" s="64">
        <v>-3.3997076014704461E-2</v>
      </c>
      <c r="F21" s="416">
        <v>-6.0404310202208586E-2</v>
      </c>
      <c r="G21" s="64">
        <v>-0.05</v>
      </c>
      <c r="H21" s="480"/>
      <c r="I21" s="480"/>
      <c r="J21" s="480"/>
      <c r="K21" s="480"/>
      <c r="L21" s="480"/>
    </row>
    <row r="22" spans="2:12" ht="18.600000000000001" customHeight="1" x14ac:dyDescent="0.3">
      <c r="B22" s="143" t="s">
        <v>168</v>
      </c>
      <c r="C22" s="522">
        <f>+('2.2 P&amp;L (quarterly)'!C21/(31+29+31)*366)/'2.4 Yields and Costs'!D19*100</f>
        <v>-2.880125377048099E-2</v>
      </c>
      <c r="D22" s="522">
        <v>-5.4765531682096349E-3</v>
      </c>
      <c r="E22" s="522">
        <v>-3.3903206277070684E-2</v>
      </c>
      <c r="F22" s="62">
        <v>-1.5363630864781675E-2</v>
      </c>
      <c r="G22" s="62">
        <v>-0.03</v>
      </c>
      <c r="H22" s="480"/>
      <c r="I22" s="480"/>
      <c r="J22" s="480"/>
      <c r="K22" s="480"/>
      <c r="L22" s="480"/>
    </row>
    <row r="23" spans="2:12" ht="18.600000000000001" customHeight="1" x14ac:dyDescent="0.3">
      <c r="B23" s="184" t="s">
        <v>169</v>
      </c>
      <c r="C23" s="192">
        <f>+('2.2 P&amp;L (quarterly)'!C22/(31+29+31)*366)/'2.4 Yields and Costs'!D19*100</f>
        <v>1.5088966860199546</v>
      </c>
      <c r="D23" s="192">
        <v>1.0785996069767967</v>
      </c>
      <c r="E23" s="192">
        <v>1.0508174159876216</v>
      </c>
      <c r="F23" s="192">
        <v>1.3672928605552783</v>
      </c>
      <c r="G23" s="192">
        <v>1.1599999999999999</v>
      </c>
      <c r="H23" s="480"/>
      <c r="I23" s="480"/>
      <c r="J23" s="480"/>
      <c r="K23" s="480"/>
      <c r="L23" s="480"/>
    </row>
    <row r="24" spans="2:12" ht="18.600000000000001" customHeight="1" x14ac:dyDescent="0.3">
      <c r="B24" s="170" t="s">
        <v>170</v>
      </c>
      <c r="C24" s="63">
        <f>+('2.2 P&amp;L (quarterly)'!C23/(31+29+31)*366)/'2.4 Yields and Costs'!D19*100</f>
        <v>-0.42200352112649658</v>
      </c>
      <c r="D24" s="63">
        <v>-0.40864824265653182</v>
      </c>
      <c r="E24" s="63">
        <v>-0.30484487123485138</v>
      </c>
      <c r="F24" s="63">
        <v>-0.40474400481893502</v>
      </c>
      <c r="G24" s="63">
        <v>-0.33</v>
      </c>
      <c r="H24" s="480"/>
      <c r="I24" s="480"/>
      <c r="J24" s="480"/>
      <c r="K24" s="480"/>
      <c r="L24" s="480"/>
    </row>
    <row r="25" spans="2:12" ht="18.600000000000001" customHeight="1" x14ac:dyDescent="0.3">
      <c r="B25" s="174" t="s">
        <v>171</v>
      </c>
      <c r="C25" s="190">
        <f>+('2.2 P&amp;L (quarterly)'!C24/(31+29+31)*366)/'2.4 Yields and Costs'!D19*100</f>
        <v>1.0868931648934579</v>
      </c>
      <c r="D25" s="190">
        <v>0.66995136432026481</v>
      </c>
      <c r="E25" s="190">
        <v>0.74597254475277663</v>
      </c>
      <c r="F25" s="190">
        <v>0.97254885573633698</v>
      </c>
      <c r="G25" s="190">
        <v>0.83</v>
      </c>
      <c r="H25" s="480"/>
      <c r="I25" s="480"/>
      <c r="J25" s="480"/>
      <c r="K25" s="480"/>
      <c r="L25" s="480"/>
    </row>
    <row r="26" spans="2:12" ht="18.600000000000001" customHeight="1" x14ac:dyDescent="0.3">
      <c r="B26" s="171" t="s">
        <v>172</v>
      </c>
      <c r="C26" s="455">
        <f>+('2.2 P&amp;L (quarterly)'!C25/(31+29+31)*366)/'2.4 Yields and Costs'!D19*100</f>
        <v>4.341413777337331E-4</v>
      </c>
      <c r="D26" s="455">
        <v>5.8787136414338397E-4</v>
      </c>
      <c r="E26" s="455">
        <v>7.5320565174468983E-5</v>
      </c>
      <c r="F26" s="455">
        <v>0</v>
      </c>
      <c r="G26" s="455">
        <v>0</v>
      </c>
      <c r="H26" s="480"/>
      <c r="I26" s="480"/>
      <c r="J26" s="480"/>
      <c r="K26" s="480"/>
      <c r="L26" s="480"/>
    </row>
    <row r="27" spans="2:12" ht="18.600000000000001" customHeight="1" x14ac:dyDescent="0.3">
      <c r="B27" s="174" t="s">
        <v>116</v>
      </c>
      <c r="C27" s="190">
        <f>+('2.2 P&amp;L (quarterly)'!C26/(31+29+31)*366)/'2.4 Yields and Costs'!D19*100</f>
        <v>1.0864590235157243</v>
      </c>
      <c r="D27" s="190">
        <v>0.66936349295612152</v>
      </c>
      <c r="E27" s="190">
        <v>0.74589722418760218</v>
      </c>
      <c r="F27" s="190">
        <v>0.97255968371973722</v>
      </c>
      <c r="G27" s="190">
        <v>0.83</v>
      </c>
      <c r="H27" s="480"/>
      <c r="I27" s="480"/>
      <c r="J27" s="480"/>
      <c r="K27" s="480"/>
      <c r="L27" s="480"/>
    </row>
    <row r="28" spans="2:12" s="15" customFormat="1" ht="18.600000000000001" customHeight="1" x14ac:dyDescent="0.3">
      <c r="B28" s="235" t="s">
        <v>189</v>
      </c>
      <c r="C28" s="55">
        <f>+'2.4 Yields and Costs'!D19</f>
        <v>618302</v>
      </c>
      <c r="D28" s="55">
        <v>603973</v>
      </c>
      <c r="E28" s="55">
        <v>615471</v>
      </c>
      <c r="F28" s="55">
        <v>621007</v>
      </c>
      <c r="G28" s="55">
        <v>622732</v>
      </c>
      <c r="H28" s="480"/>
      <c r="I28" s="480"/>
      <c r="J28" s="480"/>
      <c r="K28" s="480"/>
      <c r="L28" s="480"/>
    </row>
    <row r="29" spans="2:12" ht="3" customHeight="1" x14ac:dyDescent="0.25">
      <c r="B29" s="191"/>
      <c r="C29" s="191"/>
      <c r="D29" s="191"/>
      <c r="E29" s="191"/>
      <c r="F29" s="191"/>
      <c r="G29" s="191"/>
      <c r="H29" s="15"/>
      <c r="I29" s="15"/>
      <c r="J29" s="15"/>
      <c r="K29" s="15"/>
    </row>
    <row r="30" spans="2:12" x14ac:dyDescent="0.25">
      <c r="B30" s="15"/>
      <c r="C30" s="15"/>
      <c r="D30" s="15"/>
      <c r="E30" s="15"/>
      <c r="F30" s="15"/>
      <c r="G30" s="15"/>
      <c r="H30" s="15"/>
      <c r="I30" s="15"/>
      <c r="J30" s="15"/>
      <c r="K30" s="15"/>
    </row>
    <row r="31" spans="2:12" ht="15.95" customHeight="1" x14ac:dyDescent="0.25">
      <c r="B31" s="273" t="s">
        <v>190</v>
      </c>
      <c r="C31" s="15"/>
      <c r="D31" s="15"/>
      <c r="E31" s="15"/>
      <c r="F31" s="15"/>
      <c r="G31" s="15"/>
      <c r="H31" s="15"/>
      <c r="I31" s="15"/>
      <c r="J31" s="15"/>
      <c r="K31" s="15"/>
    </row>
    <row r="32" spans="2:12" x14ac:dyDescent="0.25">
      <c r="B32" s="15"/>
      <c r="C32" s="15"/>
      <c r="D32" s="15"/>
      <c r="E32" s="15"/>
      <c r="F32" s="15"/>
      <c r="G32" s="15"/>
      <c r="H32" s="15"/>
      <c r="I32" s="15"/>
      <c r="J32" s="15"/>
      <c r="K32" s="15"/>
    </row>
    <row r="33" spans="2:11" x14ac:dyDescent="0.25">
      <c r="B33" s="15"/>
      <c r="C33" s="15"/>
      <c r="D33" s="15"/>
      <c r="E33" s="15"/>
      <c r="F33" s="15"/>
      <c r="G33" s="15"/>
      <c r="H33" s="15"/>
      <c r="I33" s="15"/>
      <c r="J33" s="15"/>
      <c r="K33" s="15"/>
    </row>
    <row r="34" spans="2:11" x14ac:dyDescent="0.25">
      <c r="B34" s="15"/>
      <c r="C34" s="15"/>
      <c r="D34" s="15"/>
      <c r="E34" s="15"/>
      <c r="F34" s="15"/>
      <c r="G34" s="15"/>
      <c r="H34" s="15"/>
      <c r="I34" s="15"/>
      <c r="J34" s="15"/>
      <c r="K34" s="15"/>
    </row>
    <row r="35" spans="2:11" x14ac:dyDescent="0.25">
      <c r="B35" s="15"/>
      <c r="C35" s="15"/>
      <c r="D35" s="15"/>
      <c r="E35" s="15"/>
      <c r="F35" s="15"/>
      <c r="G35" s="15"/>
      <c r="H35" s="15"/>
      <c r="I35" s="15"/>
      <c r="J35" s="15"/>
      <c r="K35" s="15"/>
    </row>
    <row r="36" spans="2:11" x14ac:dyDescent="0.25">
      <c r="B36" s="15"/>
      <c r="C36" s="15"/>
      <c r="D36" s="15"/>
      <c r="E36" s="15"/>
      <c r="F36" s="15"/>
      <c r="G36" s="15"/>
      <c r="H36" s="15"/>
      <c r="I36" s="15"/>
      <c r="J36" s="15"/>
      <c r="K36" s="15"/>
    </row>
    <row r="37" spans="2:11" x14ac:dyDescent="0.25">
      <c r="B37" s="15"/>
      <c r="C37" s="15"/>
      <c r="D37" s="15"/>
      <c r="E37" s="15"/>
      <c r="F37" s="15"/>
      <c r="G37" s="15"/>
      <c r="H37" s="15"/>
      <c r="I37" s="15"/>
      <c r="J37" s="15"/>
      <c r="K37" s="15"/>
    </row>
    <row r="38" spans="2:11" x14ac:dyDescent="0.25">
      <c r="B38" s="15"/>
      <c r="C38" s="15"/>
      <c r="D38" s="15"/>
      <c r="E38" s="15"/>
      <c r="F38" s="15"/>
      <c r="G38" s="15"/>
      <c r="H38" s="15"/>
      <c r="I38" s="15"/>
      <c r="J38" s="15"/>
      <c r="K38" s="15"/>
    </row>
    <row r="39" spans="2:11" x14ac:dyDescent="0.25">
      <c r="B39" s="15"/>
      <c r="C39" s="15"/>
      <c r="D39" s="15"/>
      <c r="E39" s="15"/>
      <c r="F39" s="15"/>
      <c r="G39" s="15"/>
      <c r="H39" s="15"/>
      <c r="I39" s="15"/>
      <c r="J39" s="15"/>
      <c r="K39" s="15"/>
    </row>
    <row r="40" spans="2:11" x14ac:dyDescent="0.25">
      <c r="B40" s="15"/>
      <c r="C40" s="15"/>
      <c r="D40" s="15"/>
      <c r="E40" s="15"/>
      <c r="F40" s="15"/>
      <c r="G40" s="15"/>
      <c r="H40" s="15"/>
      <c r="I40" s="15"/>
      <c r="J40" s="15"/>
      <c r="K40" s="15"/>
    </row>
    <row r="41" spans="2:11" x14ac:dyDescent="0.25">
      <c r="B41" s="15"/>
      <c r="C41" s="15"/>
      <c r="D41" s="15"/>
      <c r="E41" s="15"/>
      <c r="F41" s="15"/>
      <c r="G41" s="15"/>
      <c r="H41" s="15"/>
      <c r="I41" s="15"/>
      <c r="J41" s="15"/>
      <c r="K41" s="15"/>
    </row>
    <row r="42" spans="2:11" x14ac:dyDescent="0.25">
      <c r="B42" s="15"/>
      <c r="C42" s="15"/>
      <c r="D42" s="15"/>
      <c r="E42" s="15"/>
      <c r="F42" s="15"/>
      <c r="G42" s="15"/>
      <c r="H42" s="15"/>
      <c r="I42" s="15"/>
      <c r="J42" s="15"/>
      <c r="K42" s="15"/>
    </row>
  </sheetData>
  <mergeCells count="5">
    <mergeCell ref="C5:C6"/>
    <mergeCell ref="D5:D6"/>
    <mergeCell ref="E5:E6"/>
    <mergeCell ref="F5:F6"/>
    <mergeCell ref="G5:G6"/>
  </mergeCells>
  <printOptions horizontalCentered="1"/>
  <pageMargins left="0.19685039370078741" right="0.19685039370078741" top="0.39370078740157483" bottom="0.39370078740157483" header="0" footer="0"/>
  <pageSetup paperSize="9" scale="91" orientation="landscape" horizontalDpi="4294967294"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8" tint="0.59999389629810485"/>
    <pageSetUpPr fitToPage="1"/>
  </sheetPr>
  <dimension ref="A1:R25"/>
  <sheetViews>
    <sheetView showGridLines="0" zoomScale="60" zoomScaleNormal="60" workbookViewId="0">
      <selection activeCell="B1" sqref="B1"/>
    </sheetView>
  </sheetViews>
  <sheetFormatPr baseColWidth="10" defaultColWidth="11.42578125" defaultRowHeight="15" x14ac:dyDescent="0.25"/>
  <cols>
    <col min="1" max="1" width="2.5703125" style="15" customWidth="1"/>
    <col min="2" max="2" width="115.5703125" style="524" customWidth="1"/>
    <col min="3" max="3" width="7" style="524" bestFit="1" customWidth="1"/>
    <col min="4" max="18" width="17.5703125" style="524" customWidth="1"/>
    <col min="19" max="16384" width="11.42578125" style="524"/>
  </cols>
  <sheetData>
    <row r="1" spans="1:18" s="6" customFormat="1" ht="49.5" customHeight="1" x14ac:dyDescent="0.35">
      <c r="C1" s="129"/>
      <c r="D1" s="129"/>
      <c r="E1" s="129"/>
      <c r="F1" s="129"/>
      <c r="G1" s="129" t="s">
        <v>5</v>
      </c>
      <c r="H1" s="129"/>
      <c r="I1" s="129"/>
      <c r="J1" s="129"/>
    </row>
    <row r="2" spans="1:18" s="60" customFormat="1" ht="56.1" customHeight="1" x14ac:dyDescent="0.5">
      <c r="B2" s="363" t="s">
        <v>477</v>
      </c>
    </row>
    <row r="3" spans="1:18" ht="14.45" customHeight="1" x14ac:dyDescent="0.25">
      <c r="A3" s="1"/>
      <c r="B3" s="523"/>
    </row>
    <row r="4" spans="1:18" s="1" customFormat="1" ht="3" customHeight="1" x14ac:dyDescent="0.3">
      <c r="A4" s="15"/>
      <c r="B4" s="366"/>
      <c r="C4" s="366"/>
      <c r="D4" s="366"/>
      <c r="E4" s="366"/>
      <c r="F4" s="366"/>
      <c r="G4" s="366"/>
      <c r="H4" s="366"/>
      <c r="I4" s="366"/>
      <c r="J4" s="366"/>
      <c r="K4" s="366"/>
      <c r="L4" s="366"/>
      <c r="M4" s="366"/>
      <c r="N4" s="366"/>
      <c r="O4" s="366"/>
      <c r="P4" s="366"/>
      <c r="Q4" s="366"/>
      <c r="R4" s="366"/>
    </row>
    <row r="5" spans="1:18" ht="18" customHeight="1" x14ac:dyDescent="0.3">
      <c r="B5" s="38"/>
      <c r="C5" s="66"/>
      <c r="D5" s="1048" t="s">
        <v>209</v>
      </c>
      <c r="E5" s="1051"/>
      <c r="F5" s="1050"/>
      <c r="G5" s="1048" t="s">
        <v>210</v>
      </c>
      <c r="H5" s="1051"/>
      <c r="I5" s="1050"/>
      <c r="J5" s="1048" t="s">
        <v>211</v>
      </c>
      <c r="K5" s="1051"/>
      <c r="L5" s="1050"/>
      <c r="M5" s="1048" t="s">
        <v>212</v>
      </c>
      <c r="N5" s="1049"/>
      <c r="O5" s="1050"/>
      <c r="P5" s="1048" t="s">
        <v>213</v>
      </c>
      <c r="Q5" s="1049"/>
      <c r="R5" s="1050"/>
    </row>
    <row r="6" spans="1:18" s="771" customFormat="1" ht="36.950000000000003" customHeight="1" thickBot="1" x14ac:dyDescent="0.35">
      <c r="A6" s="15"/>
      <c r="B6" s="169" t="s">
        <v>25</v>
      </c>
      <c r="C6" s="67"/>
      <c r="D6" s="68" t="s">
        <v>206</v>
      </c>
      <c r="E6" s="69" t="s">
        <v>207</v>
      </c>
      <c r="F6" s="70" t="s">
        <v>208</v>
      </c>
      <c r="G6" s="68" t="s">
        <v>206</v>
      </c>
      <c r="H6" s="69" t="s">
        <v>207</v>
      </c>
      <c r="I6" s="70" t="s">
        <v>208</v>
      </c>
      <c r="J6" s="68" t="s">
        <v>206</v>
      </c>
      <c r="K6" s="69" t="s">
        <v>207</v>
      </c>
      <c r="L6" s="70" t="s">
        <v>208</v>
      </c>
      <c r="M6" s="68" t="s">
        <v>206</v>
      </c>
      <c r="N6" s="69" t="s">
        <v>207</v>
      </c>
      <c r="O6" s="70" t="s">
        <v>208</v>
      </c>
      <c r="P6" s="68" t="s">
        <v>206</v>
      </c>
      <c r="Q6" s="69" t="s">
        <v>207</v>
      </c>
      <c r="R6" s="70" t="s">
        <v>208</v>
      </c>
    </row>
    <row r="7" spans="1:18" ht="18.75" x14ac:dyDescent="0.25">
      <c r="B7" s="239" t="s">
        <v>191</v>
      </c>
      <c r="C7" s="71"/>
      <c r="D7" s="72">
        <v>58431</v>
      </c>
      <c r="E7" s="73">
        <v>599</v>
      </c>
      <c r="F7" s="74">
        <v>4.1251810840213103</v>
      </c>
      <c r="G7" s="72">
        <v>49521</v>
      </c>
      <c r="H7" s="73">
        <v>513</v>
      </c>
      <c r="I7" s="74">
        <v>4.1677371647193766</v>
      </c>
      <c r="J7" s="72">
        <v>55790</v>
      </c>
      <c r="K7" s="73">
        <v>595</v>
      </c>
      <c r="L7" s="74">
        <v>4.2312573227599408</v>
      </c>
      <c r="M7" s="72">
        <v>53917</v>
      </c>
      <c r="N7" s="73">
        <v>547</v>
      </c>
      <c r="O7" s="74">
        <v>4.022437468065565</v>
      </c>
      <c r="P7" s="72">
        <v>49926</v>
      </c>
      <c r="Q7" s="73">
        <v>436</v>
      </c>
      <c r="R7" s="74">
        <v>3.5</v>
      </c>
    </row>
    <row r="8" spans="1:18" ht="18.75" x14ac:dyDescent="0.25">
      <c r="B8" s="240" t="s">
        <v>192</v>
      </c>
      <c r="C8" s="75" t="s">
        <v>33</v>
      </c>
      <c r="D8" s="76">
        <v>331765</v>
      </c>
      <c r="E8" s="77">
        <v>3785</v>
      </c>
      <c r="F8" s="78">
        <v>4.59</v>
      </c>
      <c r="G8" s="76">
        <v>329456</v>
      </c>
      <c r="H8" s="77">
        <v>3782</v>
      </c>
      <c r="I8" s="78">
        <v>4.62</v>
      </c>
      <c r="J8" s="76">
        <v>330720</v>
      </c>
      <c r="K8" s="77">
        <v>3724</v>
      </c>
      <c r="L8" s="78">
        <v>4.47</v>
      </c>
      <c r="M8" s="76">
        <v>334372</v>
      </c>
      <c r="N8" s="77">
        <v>3565</v>
      </c>
      <c r="O8" s="78">
        <v>4.2300000000000004</v>
      </c>
      <c r="P8" s="76">
        <v>338029</v>
      </c>
      <c r="Q8" s="77">
        <v>3163</v>
      </c>
      <c r="R8" s="78">
        <v>3.75</v>
      </c>
    </row>
    <row r="9" spans="1:18" ht="18.75" x14ac:dyDescent="0.25">
      <c r="B9" s="240" t="s">
        <v>193</v>
      </c>
      <c r="C9" s="75"/>
      <c r="D9" s="76">
        <v>83881</v>
      </c>
      <c r="E9" s="77">
        <v>348</v>
      </c>
      <c r="F9" s="78">
        <v>1.6704692534726939</v>
      </c>
      <c r="G9" s="76">
        <v>84189</v>
      </c>
      <c r="H9" s="77">
        <v>335</v>
      </c>
      <c r="I9" s="78">
        <v>1.6023681381037496</v>
      </c>
      <c r="J9" s="76">
        <v>86336</v>
      </c>
      <c r="K9" s="77">
        <v>340</v>
      </c>
      <c r="L9" s="78">
        <v>1.5627434596837904</v>
      </c>
      <c r="M9" s="76">
        <v>88816</v>
      </c>
      <c r="N9" s="77">
        <v>320</v>
      </c>
      <c r="O9" s="78">
        <v>1.4280504030268391</v>
      </c>
      <c r="P9" s="76">
        <v>90248</v>
      </c>
      <c r="Q9" s="77">
        <v>289</v>
      </c>
      <c r="R9" s="78">
        <v>1.29</v>
      </c>
    </row>
    <row r="10" spans="1:18" ht="18.75" x14ac:dyDescent="0.25">
      <c r="B10" s="240" t="s">
        <v>194</v>
      </c>
      <c r="C10" s="75"/>
      <c r="D10" s="76">
        <v>63473</v>
      </c>
      <c r="E10" s="77">
        <v>477</v>
      </c>
      <c r="F10" s="78">
        <v>3.024701707074549</v>
      </c>
      <c r="G10" s="76">
        <v>61795</v>
      </c>
      <c r="H10" s="77">
        <v>466</v>
      </c>
      <c r="I10" s="78">
        <v>3.0302414990128508</v>
      </c>
      <c r="J10" s="76">
        <v>60153</v>
      </c>
      <c r="K10" s="77">
        <v>504</v>
      </c>
      <c r="L10" s="78">
        <v>3.3217394789383388</v>
      </c>
      <c r="M10" s="76">
        <v>59538</v>
      </c>
      <c r="N10" s="77">
        <v>439</v>
      </c>
      <c r="O10" s="78">
        <v>2.9223154437089636</v>
      </c>
      <c r="P10" s="76">
        <v>59106</v>
      </c>
      <c r="Q10" s="77">
        <v>429</v>
      </c>
      <c r="R10" s="78">
        <v>2.91</v>
      </c>
    </row>
    <row r="11" spans="1:18" ht="18.75" x14ac:dyDescent="0.25">
      <c r="B11" s="241" t="s">
        <v>195</v>
      </c>
      <c r="C11" s="79"/>
      <c r="D11" s="80">
        <v>80752</v>
      </c>
      <c r="E11" s="81">
        <v>92</v>
      </c>
      <c r="F11" s="82">
        <v>0</v>
      </c>
      <c r="G11" s="80">
        <v>79012</v>
      </c>
      <c r="H11" s="81">
        <v>86</v>
      </c>
      <c r="I11" s="82">
        <v>0</v>
      </c>
      <c r="J11" s="80">
        <v>82472</v>
      </c>
      <c r="K11" s="81">
        <v>93</v>
      </c>
      <c r="L11" s="82">
        <v>0</v>
      </c>
      <c r="M11" s="80">
        <v>84364</v>
      </c>
      <c r="N11" s="81">
        <v>95</v>
      </c>
      <c r="O11" s="82">
        <v>0</v>
      </c>
      <c r="P11" s="80">
        <v>85423</v>
      </c>
      <c r="Q11" s="81">
        <v>77</v>
      </c>
      <c r="R11" s="82">
        <v>0</v>
      </c>
    </row>
    <row r="12" spans="1:18" ht="18.75" x14ac:dyDescent="0.25">
      <c r="B12" s="237" t="s">
        <v>196</v>
      </c>
      <c r="C12" s="193" t="s">
        <v>34</v>
      </c>
      <c r="D12" s="194">
        <v>618302</v>
      </c>
      <c r="E12" s="195">
        <v>5301</v>
      </c>
      <c r="F12" s="196">
        <v>3.45</v>
      </c>
      <c r="G12" s="194">
        <v>603973</v>
      </c>
      <c r="H12" s="195">
        <v>5182</v>
      </c>
      <c r="I12" s="196">
        <v>3.45</v>
      </c>
      <c r="J12" s="194">
        <v>615471</v>
      </c>
      <c r="K12" s="195">
        <v>5256</v>
      </c>
      <c r="L12" s="196">
        <v>3.39</v>
      </c>
      <c r="M12" s="194">
        <v>621007</v>
      </c>
      <c r="N12" s="195">
        <v>4966</v>
      </c>
      <c r="O12" s="196">
        <v>3.17</v>
      </c>
      <c r="P12" s="194">
        <v>622732</v>
      </c>
      <c r="Q12" s="195">
        <v>4394</v>
      </c>
      <c r="R12" s="196">
        <v>2.83</v>
      </c>
    </row>
    <row r="13" spans="1:18" ht="18.75" x14ac:dyDescent="0.25">
      <c r="B13" s="242" t="s">
        <v>191</v>
      </c>
      <c r="C13" s="83"/>
      <c r="D13" s="84">
        <v>35640</v>
      </c>
      <c r="E13" s="85">
        <v>-406</v>
      </c>
      <c r="F13" s="86">
        <v>4.5838466050099544</v>
      </c>
      <c r="G13" s="84">
        <v>29423</v>
      </c>
      <c r="H13" s="85">
        <v>-334</v>
      </c>
      <c r="I13" s="86">
        <v>4.5696622361104708</v>
      </c>
      <c r="J13" s="84">
        <v>42466</v>
      </c>
      <c r="K13" s="85">
        <v>-479</v>
      </c>
      <c r="L13" s="86">
        <v>4.4767635998955662</v>
      </c>
      <c r="M13" s="84">
        <v>48858</v>
      </c>
      <c r="N13" s="85">
        <v>-508</v>
      </c>
      <c r="O13" s="86">
        <v>4.1235571264928623</v>
      </c>
      <c r="P13" s="84">
        <v>58762</v>
      </c>
      <c r="Q13" s="85">
        <v>-526</v>
      </c>
      <c r="R13" s="86">
        <v>3.59</v>
      </c>
    </row>
    <row r="14" spans="1:18" ht="18.75" x14ac:dyDescent="0.25">
      <c r="B14" s="240" t="s">
        <v>197</v>
      </c>
      <c r="C14" s="374" t="s">
        <v>35</v>
      </c>
      <c r="D14" s="76">
        <v>388332</v>
      </c>
      <c r="E14" s="77">
        <v>-978</v>
      </c>
      <c r="F14" s="78">
        <v>1.01</v>
      </c>
      <c r="G14" s="76">
        <v>381164</v>
      </c>
      <c r="H14" s="77">
        <v>-931</v>
      </c>
      <c r="I14" s="78">
        <v>0.98</v>
      </c>
      <c r="J14" s="76">
        <v>381748</v>
      </c>
      <c r="K14" s="77">
        <v>-860</v>
      </c>
      <c r="L14" s="78">
        <v>0.89</v>
      </c>
      <c r="M14" s="76">
        <v>382179</v>
      </c>
      <c r="N14" s="77">
        <v>-680</v>
      </c>
      <c r="O14" s="78">
        <v>0.71</v>
      </c>
      <c r="P14" s="76">
        <v>378501</v>
      </c>
      <c r="Q14" s="77">
        <v>-520</v>
      </c>
      <c r="R14" s="78">
        <v>0.55000000000000004</v>
      </c>
    </row>
    <row r="15" spans="1:18" ht="18.75" x14ac:dyDescent="0.25">
      <c r="B15" s="240" t="s">
        <v>198</v>
      </c>
      <c r="C15" s="75"/>
      <c r="D15" s="76">
        <v>50225</v>
      </c>
      <c r="E15" s="77">
        <v>-616</v>
      </c>
      <c r="F15" s="78">
        <v>4.9343598831076321</v>
      </c>
      <c r="G15" s="76">
        <v>50475</v>
      </c>
      <c r="H15" s="77">
        <v>-618</v>
      </c>
      <c r="I15" s="78">
        <v>4.9263683062430585</v>
      </c>
      <c r="J15" s="76">
        <v>49643</v>
      </c>
      <c r="K15" s="77">
        <v>-619</v>
      </c>
      <c r="L15" s="78">
        <v>4.9484522759333922</v>
      </c>
      <c r="M15" s="76">
        <v>47855</v>
      </c>
      <c r="N15" s="77">
        <v>-539</v>
      </c>
      <c r="O15" s="78">
        <v>4.4674096151176377</v>
      </c>
      <c r="P15" s="76">
        <v>44514</v>
      </c>
      <c r="Q15" s="77">
        <v>-431</v>
      </c>
      <c r="R15" s="78">
        <v>3.89</v>
      </c>
    </row>
    <row r="16" spans="1:18" ht="18.75" x14ac:dyDescent="0.25">
      <c r="B16" s="240" t="s">
        <v>199</v>
      </c>
      <c r="C16" s="75"/>
      <c r="D16" s="76">
        <v>8995</v>
      </c>
      <c r="E16" s="77">
        <v>-77</v>
      </c>
      <c r="F16" s="78">
        <v>3.4267036260453376</v>
      </c>
      <c r="G16" s="76">
        <v>9586</v>
      </c>
      <c r="H16" s="77">
        <v>-83</v>
      </c>
      <c r="I16" s="78">
        <v>3.4866970090974503</v>
      </c>
      <c r="J16" s="76">
        <v>9997</v>
      </c>
      <c r="K16" s="77">
        <v>-87</v>
      </c>
      <c r="L16" s="78">
        <v>3.4394664339470671</v>
      </c>
      <c r="M16" s="76">
        <v>10617</v>
      </c>
      <c r="N16" s="77">
        <v>-82</v>
      </c>
      <c r="O16" s="78">
        <v>3.0623416649398667</v>
      </c>
      <c r="P16" s="76">
        <v>10893</v>
      </c>
      <c r="Q16" s="77">
        <v>-73</v>
      </c>
      <c r="R16" s="78">
        <v>2.7</v>
      </c>
    </row>
    <row r="17" spans="2:18" ht="18.75" x14ac:dyDescent="0.25">
      <c r="B17" s="240" t="s">
        <v>200</v>
      </c>
      <c r="C17" s="75"/>
      <c r="D17" s="76">
        <v>78278</v>
      </c>
      <c r="E17" s="77">
        <v>-418</v>
      </c>
      <c r="F17" s="78">
        <v>2.1484809261160684</v>
      </c>
      <c r="G17" s="76">
        <v>77560</v>
      </c>
      <c r="H17" s="77">
        <v>-416</v>
      </c>
      <c r="I17" s="78">
        <v>2.156544790754126</v>
      </c>
      <c r="J17" s="76">
        <v>76196</v>
      </c>
      <c r="K17" s="77">
        <v>-449</v>
      </c>
      <c r="L17" s="78">
        <v>2.3379655204813554</v>
      </c>
      <c r="M17" s="76">
        <v>75755</v>
      </c>
      <c r="N17" s="77">
        <v>-400</v>
      </c>
      <c r="O17" s="78">
        <v>2.0943250706200103</v>
      </c>
      <c r="P17" s="76">
        <v>74166</v>
      </c>
      <c r="Q17" s="77">
        <v>-390</v>
      </c>
      <c r="R17" s="78">
        <v>2.11</v>
      </c>
    </row>
    <row r="18" spans="2:18" ht="18.75" x14ac:dyDescent="0.25">
      <c r="B18" s="241" t="s">
        <v>201</v>
      </c>
      <c r="C18" s="79"/>
      <c r="D18" s="80">
        <v>56832</v>
      </c>
      <c r="E18" s="81">
        <v>-15</v>
      </c>
      <c r="F18" s="82">
        <v>0</v>
      </c>
      <c r="G18" s="80">
        <v>55765</v>
      </c>
      <c r="H18" s="81">
        <v>-18</v>
      </c>
      <c r="I18" s="82">
        <v>0</v>
      </c>
      <c r="J18" s="80">
        <v>55421</v>
      </c>
      <c r="K18" s="81">
        <v>-13</v>
      </c>
      <c r="L18" s="82">
        <v>0</v>
      </c>
      <c r="M18" s="80">
        <v>55743</v>
      </c>
      <c r="N18" s="81">
        <v>-16</v>
      </c>
      <c r="O18" s="82">
        <v>0</v>
      </c>
      <c r="P18" s="80">
        <v>55896</v>
      </c>
      <c r="Q18" s="81">
        <v>-12</v>
      </c>
      <c r="R18" s="82">
        <v>0</v>
      </c>
    </row>
    <row r="19" spans="2:18" ht="18.75" x14ac:dyDescent="0.25">
      <c r="B19" s="237" t="s">
        <v>202</v>
      </c>
      <c r="C19" s="193" t="s">
        <v>1</v>
      </c>
      <c r="D19" s="194">
        <v>618302</v>
      </c>
      <c r="E19" s="195">
        <v>-2510</v>
      </c>
      <c r="F19" s="196">
        <v>1.63</v>
      </c>
      <c r="G19" s="194">
        <v>603973</v>
      </c>
      <c r="H19" s="195">
        <v>-2401</v>
      </c>
      <c r="I19" s="196">
        <v>1.6</v>
      </c>
      <c r="J19" s="194">
        <v>615471</v>
      </c>
      <c r="K19" s="195">
        <v>-2507</v>
      </c>
      <c r="L19" s="196">
        <v>1.62</v>
      </c>
      <c r="M19" s="194">
        <v>621007</v>
      </c>
      <c r="N19" s="195">
        <v>-2226</v>
      </c>
      <c r="O19" s="196">
        <v>1.42</v>
      </c>
      <c r="P19" s="194">
        <v>622732</v>
      </c>
      <c r="Q19" s="195">
        <v>-1952</v>
      </c>
      <c r="R19" s="196">
        <v>1.26</v>
      </c>
    </row>
    <row r="20" spans="2:18" ht="18.75" x14ac:dyDescent="0.25">
      <c r="B20" s="238" t="s">
        <v>110</v>
      </c>
      <c r="C20" s="465"/>
      <c r="D20" s="1045">
        <v>2791</v>
      </c>
      <c r="E20" s="1045"/>
      <c r="F20" s="1045"/>
      <c r="G20" s="1045">
        <v>2781</v>
      </c>
      <c r="H20" s="1046"/>
      <c r="I20" s="1046"/>
      <c r="J20" s="1045">
        <v>2749</v>
      </c>
      <c r="K20" s="1046"/>
      <c r="L20" s="1046"/>
      <c r="M20" s="1045">
        <v>2740</v>
      </c>
      <c r="N20" s="1045"/>
      <c r="O20" s="1045"/>
      <c r="P20" s="1045">
        <v>2442</v>
      </c>
      <c r="Q20" s="1045"/>
      <c r="R20" s="1045"/>
    </row>
    <row r="21" spans="2:18" ht="18.75" x14ac:dyDescent="0.25">
      <c r="B21" s="176" t="s">
        <v>203</v>
      </c>
      <c r="C21" s="466" t="s">
        <v>2</v>
      </c>
      <c r="D21" s="1047">
        <v>3.58</v>
      </c>
      <c r="E21" s="1043"/>
      <c r="F21" s="1043"/>
      <c r="G21" s="1047">
        <v>3.64</v>
      </c>
      <c r="H21" s="1043"/>
      <c r="I21" s="1043"/>
      <c r="J21" s="1047">
        <v>3.58</v>
      </c>
      <c r="K21" s="1043"/>
      <c r="L21" s="1043"/>
      <c r="M21" s="1047">
        <v>3.52</v>
      </c>
      <c r="N21" s="1047"/>
      <c r="O21" s="1047"/>
      <c r="P21" s="1047">
        <v>3.2</v>
      </c>
      <c r="Q21" s="1047"/>
      <c r="R21" s="1047"/>
    </row>
    <row r="22" spans="2:18" ht="18.75" x14ac:dyDescent="0.25">
      <c r="B22" s="176" t="s">
        <v>204</v>
      </c>
      <c r="C22" s="466" t="s">
        <v>3</v>
      </c>
      <c r="D22" s="1042">
        <v>1.82</v>
      </c>
      <c r="E22" s="1043"/>
      <c r="F22" s="1043"/>
      <c r="G22" s="1042">
        <v>1.85</v>
      </c>
      <c r="H22" s="1043"/>
      <c r="I22" s="1043"/>
      <c r="J22" s="1042">
        <v>1.77</v>
      </c>
      <c r="K22" s="1043"/>
      <c r="L22" s="1043"/>
      <c r="M22" s="1042">
        <v>1.75</v>
      </c>
      <c r="N22" s="1042"/>
      <c r="O22" s="1042"/>
      <c r="P22" s="1042">
        <v>1.57</v>
      </c>
      <c r="Q22" s="1042"/>
      <c r="R22" s="1042"/>
    </row>
    <row r="23" spans="2:18" ht="23.25" x14ac:dyDescent="0.25">
      <c r="B23" s="523"/>
    </row>
    <row r="24" spans="2:18" ht="78.599999999999994" customHeight="1" x14ac:dyDescent="0.25">
      <c r="B24" s="1044" t="s">
        <v>205</v>
      </c>
      <c r="C24" s="1044"/>
      <c r="D24" s="1044"/>
      <c r="E24" s="1044"/>
      <c r="F24" s="1044"/>
      <c r="G24" s="1044"/>
      <c r="H24" s="1044"/>
      <c r="I24" s="1044"/>
      <c r="J24" s="1044"/>
      <c r="K24" s="1044"/>
      <c r="L24" s="1044"/>
      <c r="M24" s="1044"/>
      <c r="N24" s="1044"/>
      <c r="O24" s="1044"/>
      <c r="P24" s="1044"/>
      <c r="Q24" s="1044"/>
      <c r="R24" s="1044"/>
    </row>
    <row r="25" spans="2:18" ht="14.45" customHeight="1" x14ac:dyDescent="0.25"/>
  </sheetData>
  <mergeCells count="21">
    <mergeCell ref="M5:O5"/>
    <mergeCell ref="P5:R5"/>
    <mergeCell ref="D5:F5"/>
    <mergeCell ref="G21:I21"/>
    <mergeCell ref="J21:L21"/>
    <mergeCell ref="D21:F21"/>
    <mergeCell ref="G5:I5"/>
    <mergeCell ref="J5:L5"/>
    <mergeCell ref="D20:F20"/>
    <mergeCell ref="G20:I20"/>
    <mergeCell ref="D22:F22"/>
    <mergeCell ref="G22:I22"/>
    <mergeCell ref="J22:L22"/>
    <mergeCell ref="B24:R24"/>
    <mergeCell ref="J20:L20"/>
    <mergeCell ref="M20:O20"/>
    <mergeCell ref="M21:O21"/>
    <mergeCell ref="M22:O22"/>
    <mergeCell ref="P20:R20"/>
    <mergeCell ref="P21:R21"/>
    <mergeCell ref="P22:R22"/>
  </mergeCells>
  <pageMargins left="0.70866141732283472" right="0.70866141732283472" top="0.74803149606299213" bottom="0.74803149606299213" header="0.31496062992125984" footer="0.31496062992125984"/>
  <pageSetup paperSize="9" scale="39" orientation="landscape"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33DDE-771A-4E4D-BCE2-275BEB270D30}">
  <sheetPr>
    <tabColor theme="8" tint="0.59999389629810485"/>
    <pageSetUpPr fitToPage="1"/>
  </sheetPr>
  <dimension ref="A1:R17"/>
  <sheetViews>
    <sheetView showGridLines="0" zoomScale="60" zoomScaleNormal="60" workbookViewId="0">
      <selection activeCell="B1" sqref="B1"/>
    </sheetView>
  </sheetViews>
  <sheetFormatPr baseColWidth="10" defaultColWidth="11.42578125" defaultRowHeight="15" x14ac:dyDescent="0.25"/>
  <cols>
    <col min="1" max="1" width="2.5703125" style="15" customWidth="1"/>
    <col min="2" max="2" width="115.5703125" style="525" customWidth="1"/>
    <col min="3" max="10" width="17.5703125" style="525" customWidth="1"/>
    <col min="11" max="11" width="11.42578125" style="525"/>
    <col min="12" max="12" width="10.42578125" style="525" customWidth="1"/>
    <col min="13" max="15" width="11.42578125" style="525"/>
    <col min="16" max="16" width="1.28515625" style="525" customWidth="1"/>
    <col min="17" max="17" width="11.85546875" style="525" customWidth="1"/>
    <col min="18" max="21" width="11.42578125" style="525"/>
    <col min="22" max="22" width="1.42578125" style="525" customWidth="1"/>
    <col min="23" max="26" width="11.42578125" style="525"/>
    <col min="27" max="27" width="1.140625" style="525" customWidth="1"/>
    <col min="28" max="31" width="11.42578125" style="525"/>
    <col min="32" max="32" width="2.140625" style="525" customWidth="1"/>
    <col min="33" max="36" width="11.42578125" style="525"/>
    <col min="37" max="37" width="1.42578125" style="525" customWidth="1"/>
    <col min="38" max="41" width="11.42578125" style="525"/>
    <col min="42" max="42" width="1" style="525" customWidth="1"/>
    <col min="43" max="46" width="11.42578125" style="525"/>
    <col min="47" max="47" width="1.42578125" style="525" customWidth="1"/>
    <col min="48" max="51" width="11.42578125" style="525"/>
    <col min="52" max="52" width="1.140625" style="525" customWidth="1"/>
    <col min="53" max="16384" width="11.42578125" style="525"/>
  </cols>
  <sheetData>
    <row r="1" spans="1:18" s="6" customFormat="1" ht="49.5" customHeight="1" x14ac:dyDescent="0.35">
      <c r="C1" s="129"/>
      <c r="D1" s="129"/>
      <c r="E1" s="129"/>
      <c r="F1" s="129"/>
      <c r="G1" s="129" t="s">
        <v>5</v>
      </c>
      <c r="H1" s="129"/>
      <c r="I1" s="129"/>
      <c r="J1" s="129"/>
    </row>
    <row r="2" spans="1:18" s="60" customFormat="1" ht="56.1" customHeight="1" x14ac:dyDescent="0.5">
      <c r="B2" s="363" t="s">
        <v>217</v>
      </c>
    </row>
    <row r="3" spans="1:18" s="1" customFormat="1" x14ac:dyDescent="0.25">
      <c r="B3" s="372"/>
    </row>
    <row r="4" spans="1:18" s="1" customFormat="1" ht="3" customHeight="1" x14ac:dyDescent="0.3">
      <c r="A4" s="15"/>
      <c r="B4" s="366"/>
      <c r="C4" s="366"/>
      <c r="D4" s="366"/>
      <c r="E4" s="366"/>
      <c r="F4" s="366"/>
      <c r="G4" s="366"/>
      <c r="H4" s="366"/>
      <c r="I4" s="366"/>
      <c r="J4" s="366"/>
    </row>
    <row r="5" spans="1:18" s="42" customFormat="1" ht="18" customHeight="1" x14ac:dyDescent="0.3">
      <c r="A5" s="15"/>
      <c r="B5" s="41"/>
      <c r="C5" s="1053" t="s">
        <v>423</v>
      </c>
      <c r="D5" s="1053" t="s">
        <v>424</v>
      </c>
      <c r="E5" s="1053" t="s">
        <v>472</v>
      </c>
      <c r="F5" s="1033" t="s">
        <v>209</v>
      </c>
      <c r="G5" s="1033" t="s">
        <v>210</v>
      </c>
      <c r="H5" s="1033" t="s">
        <v>211</v>
      </c>
      <c r="I5" s="1033" t="s">
        <v>212</v>
      </c>
      <c r="J5" s="1033" t="s">
        <v>213</v>
      </c>
    </row>
    <row r="6" spans="1:18" s="538" customFormat="1" ht="18" customHeight="1" thickBot="1" x14ac:dyDescent="0.35">
      <c r="A6" s="15"/>
      <c r="B6" s="169" t="s">
        <v>25</v>
      </c>
      <c r="C6" s="1054"/>
      <c r="D6" s="1054"/>
      <c r="E6" s="1054"/>
      <c r="F6" s="1041"/>
      <c r="G6" s="1041"/>
      <c r="H6" s="1041"/>
      <c r="I6" s="1041"/>
      <c r="J6" s="1041"/>
      <c r="K6" s="17"/>
      <c r="L6" s="15"/>
      <c r="M6" s="15"/>
      <c r="N6" s="15"/>
      <c r="O6" s="15"/>
      <c r="P6" s="15"/>
      <c r="Q6" s="15"/>
      <c r="R6" s="15"/>
    </row>
    <row r="7" spans="1:18" ht="18.600000000000001" customHeight="1" x14ac:dyDescent="0.25">
      <c r="B7" s="244" t="s">
        <v>175</v>
      </c>
      <c r="C7" s="873">
        <v>851.27774829145085</v>
      </c>
      <c r="D7" s="526">
        <v>755.06926367964275</v>
      </c>
      <c r="E7" s="88">
        <f>+((C7-D7)/D7)*100</f>
        <v>12.741676722869094</v>
      </c>
      <c r="F7" s="873">
        <v>431.17778510087771</v>
      </c>
      <c r="G7" s="875">
        <v>420.09996319057302</v>
      </c>
      <c r="H7" s="875">
        <v>449.33778148799502</v>
      </c>
      <c r="I7" s="875">
        <v>408.5584034434122</v>
      </c>
      <c r="J7" s="875">
        <v>392.35388654964174</v>
      </c>
      <c r="K7" s="22"/>
    </row>
    <row r="8" spans="1:18" ht="18.600000000000001" customHeight="1" x14ac:dyDescent="0.25">
      <c r="B8" s="87" t="s">
        <v>176</v>
      </c>
      <c r="C8" s="395">
        <v>578.84056349000002</v>
      </c>
      <c r="D8" s="527">
        <v>520.50619110999992</v>
      </c>
      <c r="E8" s="91">
        <f>+((C8-D8)/D8)*100</f>
        <v>11.207238910184673</v>
      </c>
      <c r="F8" s="395">
        <v>296.88841504999994</v>
      </c>
      <c r="G8" s="876">
        <v>281.95214844000003</v>
      </c>
      <c r="H8" s="876">
        <v>286.56542628</v>
      </c>
      <c r="I8" s="876">
        <v>285.4270912500001</v>
      </c>
      <c r="J8" s="876">
        <v>256.65553151999995</v>
      </c>
      <c r="K8" s="22"/>
    </row>
    <row r="9" spans="1:18" ht="18.600000000000001" customHeight="1" x14ac:dyDescent="0.25">
      <c r="B9" s="87" t="s">
        <v>177</v>
      </c>
      <c r="C9" s="395">
        <v>1018.9188678885544</v>
      </c>
      <c r="D9" s="527">
        <v>1071.0950261207468</v>
      </c>
      <c r="E9" s="91">
        <f>+((C9-D9)/D9)*100</f>
        <v>-4.8712912449198944</v>
      </c>
      <c r="F9" s="395">
        <v>524.33021469026005</v>
      </c>
      <c r="G9" s="876">
        <v>494.58865319829425</v>
      </c>
      <c r="H9" s="876">
        <v>501.60486122472628</v>
      </c>
      <c r="I9" s="876">
        <v>497.6433048552002</v>
      </c>
      <c r="J9" s="876">
        <v>516.41184716074667</v>
      </c>
      <c r="K9" s="22"/>
    </row>
    <row r="10" spans="1:18" ht="18.600000000000001" customHeight="1" x14ac:dyDescent="0.25">
      <c r="B10" s="243" t="s">
        <v>214</v>
      </c>
      <c r="C10" s="874">
        <v>2449.0371796700051</v>
      </c>
      <c r="D10" s="528">
        <v>2346.6704809103894</v>
      </c>
      <c r="E10" s="199">
        <f>+((C10-D10)/D10)*100</f>
        <v>4.3622101864042966</v>
      </c>
      <c r="F10" s="874">
        <v>1252.3964148411378</v>
      </c>
      <c r="G10" s="877">
        <v>1196.6407648288673</v>
      </c>
      <c r="H10" s="877">
        <v>1237.5080689927213</v>
      </c>
      <c r="I10" s="877">
        <v>1191.6287995486125</v>
      </c>
      <c r="J10" s="877">
        <v>1165.4212652303884</v>
      </c>
      <c r="K10" s="22"/>
    </row>
    <row r="11" spans="1:18" s="529" customFormat="1" ht="3" customHeight="1" x14ac:dyDescent="0.25">
      <c r="A11" s="15"/>
      <c r="B11" s="197"/>
      <c r="C11" s="197"/>
      <c r="D11" s="197"/>
      <c r="E11" s="373"/>
      <c r="F11" s="197"/>
      <c r="G11" s="197"/>
      <c r="H11" s="197"/>
      <c r="I11" s="197"/>
      <c r="J11" s="197"/>
    </row>
    <row r="12" spans="1:18" ht="18.600000000000001" customHeight="1" x14ac:dyDescent="0.3">
      <c r="B12" s="474" t="s">
        <v>40</v>
      </c>
      <c r="C12" s="475"/>
      <c r="D12" s="475"/>
      <c r="E12" s="476"/>
      <c r="F12" s="475"/>
      <c r="G12" s="475"/>
      <c r="H12" s="475"/>
      <c r="I12" s="475"/>
      <c r="J12" s="475"/>
    </row>
    <row r="13" spans="1:18" ht="18.600000000000001" customHeight="1" x14ac:dyDescent="0.3">
      <c r="B13" s="477" t="s">
        <v>215</v>
      </c>
      <c r="C13" s="478">
        <v>1854.9125289900053</v>
      </c>
      <c r="D13" s="478">
        <v>1846.0875307103895</v>
      </c>
      <c r="E13" s="479">
        <f>+((C13-D13)/D13)*100</f>
        <v>0.47803791168124371</v>
      </c>
      <c r="F13" s="478">
        <v>953.08324853113891</v>
      </c>
      <c r="G13" s="478">
        <v>901.82928045886626</v>
      </c>
      <c r="H13" s="478">
        <v>916.83484193272159</v>
      </c>
      <c r="I13" s="478">
        <v>894.67511341861223</v>
      </c>
      <c r="J13" s="478">
        <v>908.72639806038956</v>
      </c>
    </row>
    <row r="14" spans="1:18" ht="18.600000000000001" customHeight="1" x14ac:dyDescent="0.3">
      <c r="B14" s="477" t="s">
        <v>216</v>
      </c>
      <c r="C14" s="478">
        <v>594.12465067999983</v>
      </c>
      <c r="D14" s="478">
        <v>500.5829501999998</v>
      </c>
      <c r="E14" s="479">
        <f>+((C14-D14)/D14)*100</f>
        <v>18.686553435874504</v>
      </c>
      <c r="F14" s="478">
        <v>299.31316630999896</v>
      </c>
      <c r="G14" s="478">
        <v>294.81148437000093</v>
      </c>
      <c r="H14" s="478">
        <v>320.67322705999982</v>
      </c>
      <c r="I14" s="478">
        <v>296.95368613000034</v>
      </c>
      <c r="J14" s="478">
        <v>256.69486716999882</v>
      </c>
    </row>
    <row r="15" spans="1:18" x14ac:dyDescent="0.25">
      <c r="E15" s="530"/>
    </row>
    <row r="16" spans="1:18" ht="39.950000000000003" customHeight="1" x14ac:dyDescent="0.25">
      <c r="B16" s="1052" t="s">
        <v>218</v>
      </c>
      <c r="C16" s="1052"/>
      <c r="D16" s="1052"/>
      <c r="E16" s="1052"/>
      <c r="F16" s="1052"/>
      <c r="G16" s="1052"/>
      <c r="H16" s="1052"/>
      <c r="I16" s="1052"/>
      <c r="J16" s="1052"/>
    </row>
    <row r="17" spans="7:9" x14ac:dyDescent="0.25">
      <c r="G17" s="529"/>
      <c r="H17" s="529"/>
      <c r="I17" s="529"/>
    </row>
  </sheetData>
  <mergeCells count="9">
    <mergeCell ref="I5:I6"/>
    <mergeCell ref="J5:J6"/>
    <mergeCell ref="B16:J16"/>
    <mergeCell ref="C5:C6"/>
    <mergeCell ref="D5:D6"/>
    <mergeCell ref="E5:E6"/>
    <mergeCell ref="F5:F6"/>
    <mergeCell ref="G5:G6"/>
    <mergeCell ref="H5:H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8" tint="0.59999389629810485"/>
    <pageSetUpPr fitToPage="1"/>
  </sheetPr>
  <dimension ref="A1:R18"/>
  <sheetViews>
    <sheetView showGridLines="0" zoomScale="60" zoomScaleNormal="60" workbookViewId="0">
      <selection activeCell="B1" sqref="B1"/>
    </sheetView>
  </sheetViews>
  <sheetFormatPr baseColWidth="10" defaultColWidth="11.42578125" defaultRowHeight="15" x14ac:dyDescent="0.25"/>
  <cols>
    <col min="1" max="1" width="2.5703125" style="15" customWidth="1"/>
    <col min="2" max="2" width="115.5703125" style="525" customWidth="1"/>
    <col min="3" max="10" width="17.5703125" style="525" customWidth="1"/>
    <col min="11" max="11" width="11.42578125" style="525"/>
    <col min="12" max="12" width="10.42578125" style="525" customWidth="1"/>
    <col min="13" max="15" width="11.42578125" style="525"/>
    <col min="16" max="16" width="1.28515625" style="525" customWidth="1"/>
    <col min="17" max="17" width="11.85546875" style="525" customWidth="1"/>
    <col min="18" max="21" width="11.42578125" style="525"/>
    <col min="22" max="22" width="1.42578125" style="525" customWidth="1"/>
    <col min="23" max="26" width="11.42578125" style="525"/>
    <col min="27" max="27" width="1.140625" style="525" customWidth="1"/>
    <col min="28" max="31" width="11.42578125" style="525"/>
    <col min="32" max="32" width="2.140625" style="525" customWidth="1"/>
    <col min="33" max="36" width="11.42578125" style="525"/>
    <col min="37" max="37" width="1.42578125" style="525" customWidth="1"/>
    <col min="38" max="41" width="11.42578125" style="525"/>
    <col min="42" max="42" width="1" style="525" customWidth="1"/>
    <col min="43" max="46" width="11.42578125" style="525"/>
    <col min="47" max="47" width="1.42578125" style="525" customWidth="1"/>
    <col min="48" max="51" width="11.42578125" style="525"/>
    <col min="52" max="52" width="1.140625" style="525" customWidth="1"/>
    <col min="53" max="16384" width="11.42578125" style="525"/>
  </cols>
  <sheetData>
    <row r="1" spans="1:18" s="6" customFormat="1" ht="49.5" customHeight="1" x14ac:dyDescent="0.35">
      <c r="C1" s="129"/>
      <c r="D1" s="129"/>
      <c r="E1" s="129"/>
      <c r="F1" s="129"/>
      <c r="G1" s="129" t="s">
        <v>5</v>
      </c>
      <c r="H1" s="129"/>
      <c r="I1" s="129"/>
      <c r="J1" s="129"/>
    </row>
    <row r="2" spans="1:18" s="60" customFormat="1" ht="56.1" customHeight="1" x14ac:dyDescent="0.5">
      <c r="B2" s="363" t="s">
        <v>219</v>
      </c>
    </row>
    <row r="3" spans="1:18" s="1" customFormat="1" x14ac:dyDescent="0.25">
      <c r="B3" s="372"/>
    </row>
    <row r="4" spans="1:18" s="1" customFormat="1" ht="3" customHeight="1" x14ac:dyDescent="0.3">
      <c r="A4" s="15"/>
      <c r="B4" s="366"/>
      <c r="C4" s="366"/>
      <c r="D4" s="366"/>
      <c r="E4" s="366"/>
      <c r="F4" s="366"/>
      <c r="G4" s="366"/>
      <c r="H4" s="366"/>
      <c r="I4" s="366"/>
      <c r="J4" s="366"/>
    </row>
    <row r="5" spans="1:18" s="42" customFormat="1" ht="18" customHeight="1" x14ac:dyDescent="0.3">
      <c r="A5" s="15"/>
      <c r="B5" s="41"/>
      <c r="C5" s="1053" t="s">
        <v>423</v>
      </c>
      <c r="D5" s="1053" t="s">
        <v>424</v>
      </c>
      <c r="E5" s="1053" t="s">
        <v>472</v>
      </c>
      <c r="F5" s="1033" t="s">
        <v>209</v>
      </c>
      <c r="G5" s="1033" t="s">
        <v>210</v>
      </c>
      <c r="H5" s="1033" t="s">
        <v>211</v>
      </c>
      <c r="I5" s="1033" t="s">
        <v>212</v>
      </c>
      <c r="J5" s="1033" t="s">
        <v>213</v>
      </c>
    </row>
    <row r="6" spans="1:18" s="538" customFormat="1" ht="18" customHeight="1" thickBot="1" x14ac:dyDescent="0.3">
      <c r="A6" s="15"/>
      <c r="B6" s="1005" t="s">
        <v>25</v>
      </c>
      <c r="C6" s="1054"/>
      <c r="D6" s="1054"/>
      <c r="E6" s="1054"/>
      <c r="F6" s="1041"/>
      <c r="G6" s="1041"/>
      <c r="H6" s="1041"/>
      <c r="I6" s="1041"/>
      <c r="J6" s="1041"/>
      <c r="K6" s="17"/>
      <c r="L6" s="15"/>
      <c r="M6" s="15"/>
      <c r="N6" s="15"/>
      <c r="O6" s="15"/>
      <c r="P6" s="15"/>
      <c r="Q6" s="15"/>
      <c r="R6" s="15"/>
    </row>
    <row r="7" spans="1:18" ht="18.600000000000001" customHeight="1" x14ac:dyDescent="0.25">
      <c r="B7" s="1006" t="s">
        <v>220</v>
      </c>
      <c r="C7" s="956">
        <v>610.20934714145085</v>
      </c>
      <c r="D7" s="957">
        <v>560.35699286964291</v>
      </c>
      <c r="E7" s="958">
        <f>+((C7-D7)/D7)*100</f>
        <v>8.8965346923769371</v>
      </c>
      <c r="F7" s="956">
        <v>308.75885994087872</v>
      </c>
      <c r="G7" s="957">
        <v>301.45048720057207</v>
      </c>
      <c r="H7" s="957">
        <v>307.69174074799525</v>
      </c>
      <c r="I7" s="957">
        <v>295.54667911341204</v>
      </c>
      <c r="J7" s="957">
        <v>288.56099939964287</v>
      </c>
      <c r="K7" s="22"/>
    </row>
    <row r="8" spans="1:18" ht="18.600000000000001" customHeight="1" x14ac:dyDescent="0.25">
      <c r="B8" s="1007" t="s">
        <v>221</v>
      </c>
      <c r="C8" s="89">
        <v>458.39138981145084</v>
      </c>
      <c r="D8" s="527">
        <v>415.2039362796429</v>
      </c>
      <c r="E8" s="91">
        <f t="shared" ref="E8:E14" si="0">+((C8-D8)/D8)*100</f>
        <v>10.401503877535704</v>
      </c>
      <c r="F8" s="89">
        <v>232.02830155087872</v>
      </c>
      <c r="G8" s="527">
        <v>226.36308826057208</v>
      </c>
      <c r="H8" s="527">
        <v>219.0176232779952</v>
      </c>
      <c r="I8" s="527">
        <v>221.54878397341204</v>
      </c>
      <c r="J8" s="527">
        <v>215.7682690896429</v>
      </c>
      <c r="K8" s="22"/>
    </row>
    <row r="9" spans="1:18" ht="18.600000000000001" customHeight="1" x14ac:dyDescent="0.25">
      <c r="B9" s="1007" t="s">
        <v>222</v>
      </c>
      <c r="C9" s="89">
        <v>151.81795733000001</v>
      </c>
      <c r="D9" s="527">
        <v>145.15305659000001</v>
      </c>
      <c r="E9" s="91">
        <f t="shared" si="0"/>
        <v>4.5916365087823934</v>
      </c>
      <c r="F9" s="89">
        <v>76.730558390000013</v>
      </c>
      <c r="G9" s="527">
        <v>75.08739894</v>
      </c>
      <c r="H9" s="527">
        <v>88.67411747000007</v>
      </c>
      <c r="I9" s="527">
        <v>73.997895139999997</v>
      </c>
      <c r="J9" s="527">
        <v>72.792730309999968</v>
      </c>
      <c r="K9" s="22"/>
    </row>
    <row r="10" spans="1:18" ht="18.600000000000001" customHeight="1" x14ac:dyDescent="0.25">
      <c r="B10" s="1008" t="s">
        <v>223</v>
      </c>
      <c r="C10" s="953">
        <v>241.06840114999997</v>
      </c>
      <c r="D10" s="954">
        <v>194.71227080999989</v>
      </c>
      <c r="E10" s="955">
        <f t="shared" si="0"/>
        <v>23.807503321264413</v>
      </c>
      <c r="F10" s="953">
        <v>122.41892515999902</v>
      </c>
      <c r="G10" s="954">
        <v>118.64947599000095</v>
      </c>
      <c r="H10" s="954">
        <v>141.64604073999973</v>
      </c>
      <c r="I10" s="954">
        <v>113.01172433000019</v>
      </c>
      <c r="J10" s="954">
        <v>103.79288714999889</v>
      </c>
      <c r="K10" s="22"/>
    </row>
    <row r="11" spans="1:18" ht="18.600000000000001" customHeight="1" x14ac:dyDescent="0.25">
      <c r="B11" s="1007" t="s">
        <v>224</v>
      </c>
      <c r="C11" s="89">
        <v>182.82497525999997</v>
      </c>
      <c r="D11" s="527">
        <v>142.76223564000009</v>
      </c>
      <c r="E11" s="91">
        <f t="shared" si="0"/>
        <v>28.062561111066575</v>
      </c>
      <c r="F11" s="89">
        <v>92.092968819999015</v>
      </c>
      <c r="G11" s="527">
        <v>90.732006440000958</v>
      </c>
      <c r="H11" s="527">
        <v>90.923485129999705</v>
      </c>
      <c r="I11" s="527">
        <v>86.105585740000009</v>
      </c>
      <c r="J11" s="527">
        <v>77.153661059998996</v>
      </c>
      <c r="K11" s="22"/>
    </row>
    <row r="12" spans="1:18" ht="18.600000000000001" customHeight="1" x14ac:dyDescent="0.25">
      <c r="B12" s="1007" t="s">
        <v>225</v>
      </c>
      <c r="C12" s="89">
        <v>43.443738229999994</v>
      </c>
      <c r="D12" s="527">
        <v>37.215099809999785</v>
      </c>
      <c r="E12" s="91">
        <f t="shared" si="0"/>
        <v>16.736858027521826</v>
      </c>
      <c r="F12" s="89">
        <v>22.851696819999997</v>
      </c>
      <c r="G12" s="527">
        <v>20.592041409999993</v>
      </c>
      <c r="H12" s="527">
        <v>43.601712910000032</v>
      </c>
      <c r="I12" s="527">
        <v>19.571142180000184</v>
      </c>
      <c r="J12" s="527">
        <v>18.897707939999883</v>
      </c>
      <c r="K12" s="22"/>
    </row>
    <row r="13" spans="1:18" ht="18.600000000000001" customHeight="1" x14ac:dyDescent="0.25">
      <c r="B13" s="1009" t="s">
        <v>226</v>
      </c>
      <c r="C13" s="89">
        <v>14.799687660000002</v>
      </c>
      <c r="D13" s="527">
        <v>14.73493536</v>
      </c>
      <c r="E13" s="92">
        <f t="shared" si="0"/>
        <v>0.43944746561821424</v>
      </c>
      <c r="F13" s="89">
        <v>7.4742595200000022</v>
      </c>
      <c r="G13" s="527">
        <v>7.3254281399999996</v>
      </c>
      <c r="H13" s="527">
        <v>7.1208426999999963</v>
      </c>
      <c r="I13" s="527">
        <v>7.3349964099999987</v>
      </c>
      <c r="J13" s="527">
        <v>7.7415181499999992</v>
      </c>
      <c r="K13" s="22"/>
    </row>
    <row r="14" spans="1:18" ht="18.600000000000001" customHeight="1" x14ac:dyDescent="0.25">
      <c r="B14" s="243" t="s">
        <v>175</v>
      </c>
      <c r="C14" s="198">
        <v>851.27774829145085</v>
      </c>
      <c r="D14" s="528">
        <v>755.06926367964275</v>
      </c>
      <c r="E14" s="199">
        <f t="shared" si="0"/>
        <v>12.741676722869094</v>
      </c>
      <c r="F14" s="198">
        <v>431.17778510087771</v>
      </c>
      <c r="G14" s="528">
        <v>420.09996319057302</v>
      </c>
      <c r="H14" s="528">
        <v>449.33778148799502</v>
      </c>
      <c r="I14" s="528">
        <v>408.5584034434122</v>
      </c>
      <c r="J14" s="528">
        <v>392.35388654964174</v>
      </c>
      <c r="K14" s="22"/>
    </row>
    <row r="15" spans="1:18" s="529" customFormat="1" ht="3" customHeight="1" x14ac:dyDescent="0.25">
      <c r="A15" s="15"/>
      <c r="B15" s="197"/>
      <c r="C15" s="197"/>
      <c r="D15" s="197"/>
      <c r="E15" s="373"/>
      <c r="F15" s="197"/>
      <c r="G15" s="197"/>
      <c r="H15" s="197"/>
      <c r="I15" s="197"/>
      <c r="J15" s="197"/>
    </row>
    <row r="16" spans="1:18" x14ac:dyDescent="0.25">
      <c r="E16" s="530"/>
    </row>
    <row r="17" spans="2:10" ht="21.95" customHeight="1" x14ac:dyDescent="0.25">
      <c r="B17" s="1055" t="s">
        <v>227</v>
      </c>
      <c r="C17" s="1055"/>
      <c r="D17" s="1055"/>
      <c r="E17" s="1055"/>
      <c r="F17" s="1055"/>
      <c r="G17" s="1055"/>
      <c r="H17" s="1055"/>
      <c r="I17" s="1055"/>
      <c r="J17" s="1055"/>
    </row>
    <row r="18" spans="2:10" x14ac:dyDescent="0.25">
      <c r="G18" s="529"/>
      <c r="H18" s="529"/>
      <c r="I18" s="529"/>
    </row>
  </sheetData>
  <mergeCells count="9">
    <mergeCell ref="B17:J17"/>
    <mergeCell ref="J5:J6"/>
    <mergeCell ref="I5:I6"/>
    <mergeCell ref="C5:C6"/>
    <mergeCell ref="D5:D6"/>
    <mergeCell ref="E5:E6"/>
    <mergeCell ref="F5:F6"/>
    <mergeCell ref="G5:G6"/>
    <mergeCell ref="H5:H6"/>
  </mergeCells>
  <phoneticPr fontId="94" type="noConversion"/>
  <pageMargins left="0.70866141732283472" right="0.70866141732283472" top="0.74803149606299213" bottom="0.74803149606299213" header="0.3149606299212598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35</vt:i4>
      </vt:variant>
      <vt:variant>
        <vt:lpstr>Rangos con nombre</vt:lpstr>
      </vt:variant>
      <vt:variant>
        <vt:i4>14</vt:i4>
      </vt:variant>
    </vt:vector>
  </HeadingPairs>
  <TitlesOfParts>
    <vt:vector size="49" baseType="lpstr">
      <vt:lpstr>INDEX</vt:lpstr>
      <vt:lpstr>Disclaimer</vt:lpstr>
      <vt:lpstr>1.1 Key Figures</vt:lpstr>
      <vt:lpstr>2.1 P&amp;L (annual)</vt:lpstr>
      <vt:lpstr>2.2 P&amp;L (quarterly)</vt:lpstr>
      <vt:lpstr>2.3 Return on avg. total assets</vt:lpstr>
      <vt:lpstr>2.4 Yields and Costs</vt:lpstr>
      <vt:lpstr>2.5 Revenues from services</vt:lpstr>
      <vt:lpstr>2.6 Wealth management revenues</vt:lpstr>
      <vt:lpstr>2.7 Protection insurance revenu</vt:lpstr>
      <vt:lpstr>2.8 Banking fees</vt:lpstr>
      <vt:lpstr>2.9 Income from investments</vt:lpstr>
      <vt:lpstr>2.10 Trading income</vt:lpstr>
      <vt:lpstr>2.11 Other op. income &amp; exp.</vt:lpstr>
      <vt:lpstr>2.12 Operating expenses</vt:lpstr>
      <vt:lpstr>2.13 Impairment losses</vt:lpstr>
      <vt:lpstr>2.14 Gains_Losses on disposals </vt:lpstr>
      <vt:lpstr>2.15 Revenues reconciliations</vt:lpstr>
      <vt:lpstr>3.1 Balance sheet</vt:lpstr>
      <vt:lpstr>3.2 Customer Loans</vt:lpstr>
      <vt:lpstr>3.3 Customer Funds</vt:lpstr>
      <vt:lpstr>3.4 Asset quality</vt:lpstr>
      <vt:lpstr>3.5 IFRS9 Stages</vt:lpstr>
      <vt:lpstr>3.6 Residential mortgages LtV</vt:lpstr>
      <vt:lpstr>3.7 Solvency</vt:lpstr>
      <vt:lpstr>3.8 Liquidity</vt:lpstr>
      <vt:lpstr>4.1 Segment P&amp;L (annual)</vt:lpstr>
      <vt:lpstr>4.2 Bancassurance P&amp;L</vt:lpstr>
      <vt:lpstr>4.3 Bancassurance balance sheet</vt:lpstr>
      <vt:lpstr>4.4 Insurance P&amp;L</vt:lpstr>
      <vt:lpstr>4.5 BPI P&amp;L</vt:lpstr>
      <vt:lpstr>4.6 BPI Balance Sheet</vt:lpstr>
      <vt:lpstr>4.7 Corporate Centre P&amp;L</vt:lpstr>
      <vt:lpstr>4.8 Corporate Centre Bal. Sheet</vt:lpstr>
      <vt:lpstr>Notes</vt:lpstr>
      <vt:lpstr>'2.1 P&amp;L (annual)'!Área_de_impresión</vt:lpstr>
      <vt:lpstr>'2.10 Trading income'!Área_de_impresión</vt:lpstr>
      <vt:lpstr>'2.11 Other op. income &amp; exp.'!Área_de_impresión</vt:lpstr>
      <vt:lpstr>'2.13 Impairment losses'!Área_de_impresión</vt:lpstr>
      <vt:lpstr>'2.3 Return on avg. total assets'!Área_de_impresión</vt:lpstr>
      <vt:lpstr>'2.4 Yields and Costs'!Área_de_impresión</vt:lpstr>
      <vt:lpstr>'2.5 Revenues from services'!Área_de_impresión</vt:lpstr>
      <vt:lpstr>'2.6 Wealth management revenues'!Área_de_impresión</vt:lpstr>
      <vt:lpstr>'2.9 Income from investments'!Área_de_impresión</vt:lpstr>
      <vt:lpstr>'3.3 Customer Funds'!Área_de_impresión</vt:lpstr>
      <vt:lpstr>'3.7 Solvency'!Área_de_impresión</vt:lpstr>
      <vt:lpstr>'4.5 BPI P&amp;L'!Área_de_impresión</vt:lpstr>
      <vt:lpstr>'4.6 BPI Balance Sheet'!Área_de_impresión</vt:lpstr>
      <vt:lpstr>'4.8 Corporate Centre Bal. Sheet'!Área_de_impresión</vt:lpstr>
    </vt:vector>
  </TitlesOfParts>
  <Manager/>
  <Company/>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c2c11c9e-624c-4a75-9f78-0989052ff6ea_Enabled">
    <vt:lpwstr>true</vt:lpwstr>
  </property>
  <property fmtid="{D5CDD505-2E9C-101B-9397-08002B2CF9AE}" pid="4" name="MSIP_Label_c2c11c9e-624c-4a75-9f78-0989052ff6ea_SetDate">
    <vt:lpwstr>2022-01-26T16:55:02Z</vt:lpwstr>
  </property>
  <property fmtid="{D5CDD505-2E9C-101B-9397-08002B2CF9AE}" pid="5" name="MSIP_Label_c2c11c9e-624c-4a75-9f78-0989052ff6ea_Method">
    <vt:lpwstr>Standard</vt:lpwstr>
  </property>
  <property fmtid="{D5CDD505-2E9C-101B-9397-08002B2CF9AE}" pid="6" name="MSIP_Label_c2c11c9e-624c-4a75-9f78-0989052ff6ea_Name">
    <vt:lpwstr>c2c11c9e-624c-4a75-9f78-0989052ff6ea</vt:lpwstr>
  </property>
  <property fmtid="{D5CDD505-2E9C-101B-9397-08002B2CF9AE}" pid="7" name="MSIP_Label_c2c11c9e-624c-4a75-9f78-0989052ff6ea_SiteId">
    <vt:lpwstr>5df31d35-3ba9-481e-a3c8-ff9be3ee783b</vt:lpwstr>
  </property>
  <property fmtid="{D5CDD505-2E9C-101B-9397-08002B2CF9AE}" pid="8" name="MSIP_Label_c2c11c9e-624c-4a75-9f78-0989052ff6ea_ActionId">
    <vt:lpwstr>140b43be-2c6b-445b-b99d-f8c88259f86c</vt:lpwstr>
  </property>
  <property fmtid="{D5CDD505-2E9C-101B-9397-08002B2CF9AE}" pid="9" name="MSIP_Label_c2c11c9e-624c-4a75-9f78-0989052ff6ea_ContentBits">
    <vt:lpwstr>0</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